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414"/>
  <workbookPr defaultThemeVersion="166925"/>
  <mc:AlternateContent xmlns:mc="http://schemas.openxmlformats.org/markup-compatibility/2006">
    <mc:Choice Requires="x15">
      <x15ac:absPath xmlns:x15ac="http://schemas.microsoft.com/office/spreadsheetml/2010/11/ac" url="/Users/ivan/Downloads/"/>
    </mc:Choice>
  </mc:AlternateContent>
  <xr:revisionPtr revIDLastSave="0" documentId="13_ncr:1_{83444747-C5D8-5A41-90CD-2985EA5B74FB}" xr6:coauthVersionLast="47" xr6:coauthVersionMax="47" xr10:uidLastSave="{00000000-0000-0000-0000-000000000000}"/>
  <bookViews>
    <workbookView xWindow="0" yWindow="840" windowWidth="34200" windowHeight="21400" xr2:uid="{4C0BC168-DEE8-413C-850C-A923A8BD8777}"/>
  </bookViews>
  <sheets>
    <sheet name="Prova_f" sheetId="4" r:id="rId1"/>
    <sheet name="INTERP" sheetId="3" r:id="rId2"/>
  </sheets>
  <definedNames>
    <definedName name="solver_adj" localSheetId="0" hidden="1">Prova_f!$B$11</definedName>
    <definedName name="solver_cvg" localSheetId="0" hidden="1">0.0001</definedName>
    <definedName name="solver_drv" localSheetId="0" hidden="1">1</definedName>
    <definedName name="solver_eng" localSheetId="0" hidden="1">1</definedName>
    <definedName name="solver_est" localSheetId="0" hidden="1">1</definedName>
    <definedName name="solver_itr" localSheetId="0" hidden="1">2147483647</definedName>
    <definedName name="solver_mip" localSheetId="0" hidden="1">2147483647</definedName>
    <definedName name="solver_mni" localSheetId="0" hidden="1">30</definedName>
    <definedName name="solver_mrt" localSheetId="0" hidden="1">0.075</definedName>
    <definedName name="solver_msl" localSheetId="0" hidden="1">2</definedName>
    <definedName name="solver_neg" localSheetId="0" hidden="1">1</definedName>
    <definedName name="solver_nod" localSheetId="0" hidden="1">2147483647</definedName>
    <definedName name="solver_num" localSheetId="0" hidden="1">0</definedName>
    <definedName name="solver_nwt" localSheetId="0" hidden="1">1</definedName>
    <definedName name="solver_opt" localSheetId="0" hidden="1">Prova_f!$F$21</definedName>
    <definedName name="solver_pre" localSheetId="0" hidden="1">0.000001</definedName>
    <definedName name="solver_rbv" localSheetId="0" hidden="1">1</definedName>
    <definedName name="solver_rlx" localSheetId="0" hidden="1">2</definedName>
    <definedName name="solver_rsd" localSheetId="0" hidden="1">0</definedName>
    <definedName name="solver_scl" localSheetId="0" hidden="1">1</definedName>
    <definedName name="solver_sho" localSheetId="0" hidden="1">2</definedName>
    <definedName name="solver_ssz" localSheetId="0" hidden="1">100</definedName>
    <definedName name="solver_tim" localSheetId="0" hidden="1">2147483647</definedName>
    <definedName name="solver_tol" localSheetId="0" hidden="1">0.01</definedName>
    <definedName name="solver_typ" localSheetId="0" hidden="1">3</definedName>
    <definedName name="solver_val" localSheetId="0" hidden="1">0</definedName>
    <definedName name="solver_ver" localSheetId="0" hidden="1">3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B12" i="4" l="1"/>
  <c r="B10" i="4"/>
  <c r="C11" i="4"/>
  <c r="I23" i="4"/>
  <c r="I9" i="3"/>
  <c r="I10" i="3"/>
  <c r="I8" i="3"/>
  <c r="C3" i="3"/>
  <c r="C4" i="3"/>
  <c r="C5" i="3"/>
  <c r="C6" i="3"/>
  <c r="C2" i="3"/>
  <c r="B2" i="4"/>
  <c r="F2" i="4"/>
  <c r="F20" i="4"/>
  <c r="B15" i="4"/>
  <c r="F14" i="4"/>
  <c r="I14" i="4" s="1"/>
  <c r="F19" i="4"/>
  <c r="F21" i="4" s="1"/>
</calcChain>
</file>

<file path=xl/sharedStrings.xml><?xml version="1.0" encoding="utf-8"?>
<sst xmlns="http://schemas.openxmlformats.org/spreadsheetml/2006/main" count="45" uniqueCount="41">
  <si>
    <t>cp_mix</t>
  </si>
  <si>
    <t>T0</t>
  </si>
  <si>
    <t>Tf</t>
  </si>
  <si>
    <t>CP</t>
  </si>
  <si>
    <t>acido</t>
  </si>
  <si>
    <t>A</t>
  </si>
  <si>
    <t>B</t>
  </si>
  <si>
    <t>C</t>
  </si>
  <si>
    <t>D</t>
  </si>
  <si>
    <t>E</t>
  </si>
  <si>
    <t>Cp_w</t>
  </si>
  <si>
    <t>Tm</t>
  </si>
  <si>
    <t>[kj/(kg*K]</t>
  </si>
  <si>
    <t>[J/(kmol*K]</t>
  </si>
  <si>
    <t>PM_acido</t>
  </si>
  <si>
    <t>pm_H2O</t>
  </si>
  <si>
    <t>[kg/kmol]</t>
  </si>
  <si>
    <t>w_out_h20</t>
  </si>
  <si>
    <t>w_out_acido</t>
  </si>
  <si>
    <t>calore q</t>
  </si>
  <si>
    <t>dH_mix</t>
  </si>
  <si>
    <t>g/h</t>
  </si>
  <si>
    <t>kj/mol</t>
  </si>
  <si>
    <t>kj/h</t>
  </si>
  <si>
    <t>dT</t>
  </si>
  <si>
    <t>COND</t>
  </si>
  <si>
    <t>°C</t>
  </si>
  <si>
    <t>[kJ/(kg*K]</t>
  </si>
  <si>
    <t>[g/mol]</t>
  </si>
  <si>
    <t xml:space="preserve">     </t>
  </si>
  <si>
    <t>Cp_acido puro [20°C]</t>
  </si>
  <si>
    <t>Conc_%</t>
  </si>
  <si>
    <t>cp [cal/g°C] [20°C]</t>
  </si>
  <si>
    <t>cp [kJ/kgK] [20°C]</t>
  </si>
  <si>
    <t>T</t>
  </si>
  <si>
    <t>T [°C]</t>
  </si>
  <si>
    <t>Mass_Frac</t>
  </si>
  <si>
    <t>°K</t>
  </si>
  <si>
    <t>correct !</t>
  </si>
  <si>
    <t>flow</t>
  </si>
  <si>
    <t>water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</si>
</sst>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rgb="FF92D05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9">
    <xf numFmtId="0" fontId="0" fillId="0" borderId="0" xfId="0"/>
    <xf numFmtId="11" fontId="0" fillId="0" borderId="0" xfId="0" applyNumberFormat="1"/>
    <xf numFmtId="11" fontId="0" fillId="2" borderId="0" xfId="0" applyNumberFormat="1" applyFill="1"/>
    <xf numFmtId="0" fontId="0" fillId="3" borderId="0" xfId="0" applyFill="1"/>
    <xf numFmtId="0" fontId="0" fillId="2" borderId="0" xfId="0" applyFill="1"/>
    <xf numFmtId="11" fontId="0" fillId="4" borderId="0" xfId="0" applyNumberFormat="1" applyFill="1"/>
    <xf numFmtId="0" fontId="0" fillId="0" borderId="0" xfId="0" applyAlignment="1">
      <alignment horizontal="center"/>
    </xf>
    <xf numFmtId="0" fontId="1" fillId="0" borderId="0" xfId="0" applyFont="1"/>
    <xf numFmtId="0" fontId="1" fillId="5" borderId="0" xfId="0" applyFont="1" applyFill="1"/>
  </cellXfs>
  <cellStyles count="1">
    <cellStyle name="Normale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it-IT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/>
              <a:t>Mass_frac</a:t>
            </a:r>
            <a:r>
              <a:rPr lang="en-GB" baseline="0"/>
              <a:t> - Cp</a:t>
            </a:r>
            <a:endParaRPr lang="en-GB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it-IT"/>
        </a:p>
      </c:txPr>
    </c:title>
    <c:autoTitleDeleted val="0"/>
    <c:plotArea>
      <c:layout/>
      <c:scatterChart>
        <c:scatterStyle val="lineMarker"/>
        <c:varyColors val="0"/>
        <c:ser>
          <c:idx val="0"/>
          <c:order val="0"/>
          <c:spPr>
            <a:ln w="1905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trendline>
            <c:spPr>
              <a:ln w="19050" cap="rnd">
                <a:solidFill>
                  <a:schemeClr val="accent1"/>
                </a:solidFill>
                <a:prstDash val="sysDot"/>
              </a:ln>
              <a:effectLst/>
            </c:spPr>
            <c:trendlineType val="poly"/>
            <c:order val="2"/>
            <c:dispRSqr val="1"/>
            <c:dispEq val="1"/>
            <c:trendlineLbl>
              <c:layout>
                <c:manualLayout>
                  <c:x val="-0.30630249343832022"/>
                  <c:y val="8.2916666666666666E-2"/>
                </c:manualLayout>
              </c:layout>
              <c:numFmt formatCode="General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anchor="ctr" anchorCtr="1"/>
                <a:lstStyle/>
                <a:p>
                  <a:pPr>
                    <a:defRPr sz="900" b="0" i="0" u="none" strike="noStrike" kern="1200" baseline="0">
                      <a:solidFill>
                        <a:schemeClr val="tx1">
                          <a:lumMod val="65000"/>
                          <a:lumOff val="35000"/>
                        </a:schemeClr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it-IT"/>
                </a:p>
              </c:txPr>
            </c:trendlineLbl>
          </c:trendline>
          <c:xVal>
            <c:numRef>
              <c:f>INTERP!$A$2:$A$6</c:f>
              <c:numCache>
                <c:formatCode>General</c:formatCode>
                <c:ptCount val="5"/>
                <c:pt idx="0">
                  <c:v>0.3</c:v>
                </c:pt>
                <c:pt idx="1">
                  <c:v>0.4</c:v>
                </c:pt>
                <c:pt idx="2">
                  <c:v>0.5</c:v>
                </c:pt>
                <c:pt idx="3">
                  <c:v>0.6</c:v>
                </c:pt>
                <c:pt idx="4">
                  <c:v>0.7</c:v>
                </c:pt>
              </c:numCache>
            </c:numRef>
          </c:xVal>
          <c:yVal>
            <c:numRef>
              <c:f>INTERP!$D$2:$D$6</c:f>
              <c:numCache>
                <c:formatCode>General</c:formatCode>
                <c:ptCount val="5"/>
                <c:pt idx="0">
                  <c:v>58.492029875241826</c:v>
                </c:pt>
                <c:pt idx="1">
                  <c:v>75.440876899252942</c:v>
                </c:pt>
                <c:pt idx="2">
                  <c:v>96.740512183635872</c:v>
                </c:pt>
                <c:pt idx="3">
                  <c:v>121.64662356828609</c:v>
                </c:pt>
                <c:pt idx="4">
                  <c:v>152.14860264320441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51FA-40DF-BBEC-BA608FADB5C1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685638672"/>
        <c:axId val="1685640112"/>
      </c:scatterChart>
      <c:valAx>
        <c:axId val="1685638672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Mass_fraction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it-IT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it-IT"/>
          </a:p>
        </c:txPr>
        <c:crossAx val="1685640112"/>
        <c:crosses val="autoZero"/>
        <c:crossBetween val="midCat"/>
      </c:valAx>
      <c:valAx>
        <c:axId val="1685640112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cp [kJ/kgK] [20°C]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it-IT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it-IT"/>
          </a:p>
        </c:txPr>
        <c:crossAx val="1685638672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it-IT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63500</xdr:colOff>
      <xdr:row>6</xdr:row>
      <xdr:rowOff>92075</xdr:rowOff>
    </xdr:from>
    <xdr:to>
      <xdr:col>5</xdr:col>
      <xdr:colOff>476250</xdr:colOff>
      <xdr:row>21</xdr:row>
      <xdr:rowOff>73025</xdr:rowOff>
    </xdr:to>
    <xdr:graphicFrame macro="">
      <xdr:nvGraphicFramePr>
        <xdr:cNvPr id="3" name="Chart 2">
          <a:extLst>
            <a:ext uri="{FF2B5EF4-FFF2-40B4-BE49-F238E27FC236}">
              <a16:creationId xmlns:a16="http://schemas.microsoft.com/office/drawing/2014/main" id="{B0AF13F0-EF06-52CA-53DD-F7034DF709DA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6</xdr:col>
      <xdr:colOff>330200</xdr:colOff>
      <xdr:row>11</xdr:row>
      <xdr:rowOff>165100</xdr:rowOff>
    </xdr:from>
    <xdr:to>
      <xdr:col>11</xdr:col>
      <xdr:colOff>57150</xdr:colOff>
      <xdr:row>20</xdr:row>
      <xdr:rowOff>139700</xdr:rowOff>
    </xdr:to>
    <xdr:sp macro="" textlink="">
      <xdr:nvSpPr>
        <xdr:cNvPr id="4" name="Rectangle 3">
          <a:extLst>
            <a:ext uri="{FF2B5EF4-FFF2-40B4-BE49-F238E27FC236}">
              <a16:creationId xmlns:a16="http://schemas.microsoft.com/office/drawing/2014/main" id="{6DC4D327-C181-D4D9-4C16-E9F015864AEC}"/>
            </a:ext>
          </a:extLst>
        </xdr:cNvPr>
        <xdr:cNvSpPr/>
      </xdr:nvSpPr>
      <xdr:spPr>
        <a:xfrm>
          <a:off x="5099050" y="2190750"/>
          <a:ext cx="3314700" cy="1631950"/>
        </a:xfrm>
        <a:prstGeom prst="rect">
          <a:avLst/>
        </a:prstGeom>
        <a:noFill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en-GB" sz="1100">
              <a:solidFill>
                <a:schemeClr val="tx1"/>
              </a:solidFill>
            </a:rPr>
            <a:t>CONCLUSIONI:</a:t>
          </a:r>
        </a:p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lang="en-GB" sz="1100">
            <a:solidFill>
              <a:schemeClr val="tx1"/>
            </a:solidFill>
          </a:endParaRPr>
        </a:p>
        <a:p>
          <a:pPr algn="l"/>
          <a:r>
            <a:rPr lang="en-GB" sz="1100">
              <a:solidFill>
                <a:schemeClr val="tx1"/>
              </a:solidFill>
            </a:rPr>
            <a:t>-</a:t>
          </a:r>
          <a:r>
            <a:rPr lang="en-GB" sz="1100" baseline="0">
              <a:solidFill>
                <a:schemeClr val="tx1"/>
              </a:solidFill>
            </a:rPr>
            <a:t> errore (trascurabile) nell'interpolazione dei Cp.</a:t>
          </a:r>
        </a:p>
        <a:p>
          <a:pPr algn="l"/>
          <a:r>
            <a:rPr lang="en-GB" sz="1100" baseline="0">
              <a:solidFill>
                <a:schemeClr val="tx1"/>
              </a:solidFill>
            </a:rPr>
            <a:t>- Delta_Hmix preso da un paper</a:t>
          </a:r>
        </a:p>
        <a:p>
          <a:pPr algn="l"/>
          <a:r>
            <a:rPr lang="en-GB" sz="1100" baseline="0">
              <a:solidFill>
                <a:schemeClr val="tx1"/>
              </a:solidFill>
            </a:rPr>
            <a:t>- Cp presi dal Perry a 20°C</a:t>
          </a:r>
        </a:p>
        <a:p>
          <a:pPr algn="l"/>
          <a:r>
            <a:rPr lang="en-GB" sz="1100" baseline="0">
              <a:solidFill>
                <a:schemeClr val="tx1"/>
              </a:solidFill>
            </a:rPr>
            <a:t>- possibile che nel serbatoio ci sia Oleum non acido solforico al 98%</a:t>
          </a:r>
        </a:p>
        <a:p>
          <a:pPr algn="l"/>
          <a:r>
            <a:rPr lang="en-GB" sz="1100" baseline="0">
              <a:solidFill>
                <a:schemeClr val="tx1"/>
              </a:solidFill>
            </a:rPr>
            <a:t>- Capire come incrementare su Aspen la T finale</a:t>
          </a:r>
          <a:endParaRPr lang="en-GB" sz="1100">
            <a:solidFill>
              <a:schemeClr val="tx1"/>
            </a:solidFill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Office 2013 - Tema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E7A5870-F849-4468-9943-26C30CDA1052}">
  <dimension ref="A2:CD23"/>
  <sheetViews>
    <sheetView tabSelected="1" zoomScale="192" zoomScaleNormal="70" workbookViewId="0">
      <selection activeCell="E18" sqref="E18"/>
    </sheetView>
  </sheetViews>
  <sheetFormatPr baseColWidth="10" defaultColWidth="8.83203125" defaultRowHeight="15" x14ac:dyDescent="0.2"/>
  <cols>
    <col min="1" max="1" width="19.1640625" customWidth="1"/>
    <col min="6" max="6" width="12.1640625" customWidth="1"/>
    <col min="8" max="8" width="8.83203125" bestFit="1" customWidth="1"/>
    <col min="13" max="13" width="10.5" customWidth="1"/>
  </cols>
  <sheetData>
    <row r="2" spans="1:82" x14ac:dyDescent="0.2">
      <c r="A2" t="s">
        <v>20</v>
      </c>
      <c r="B2" s="4">
        <f>-35</f>
        <v>-35</v>
      </c>
      <c r="C2" t="s">
        <v>22</v>
      </c>
      <c r="E2" t="s">
        <v>19</v>
      </c>
      <c r="F2" s="2">
        <f>(B2*B3*B16)/B4</f>
        <v>-7493882.5448613381</v>
      </c>
      <c r="G2" t="s">
        <v>23</v>
      </c>
      <c r="H2" s="1"/>
      <c r="CD2" t="s">
        <v>29</v>
      </c>
    </row>
    <row r="3" spans="1:82" x14ac:dyDescent="0.2">
      <c r="A3" t="s">
        <v>39</v>
      </c>
      <c r="B3" s="1">
        <v>30000000</v>
      </c>
      <c r="C3" t="s">
        <v>21</v>
      </c>
    </row>
    <row r="4" spans="1:82" x14ac:dyDescent="0.2">
      <c r="A4" t="s">
        <v>14</v>
      </c>
      <c r="B4">
        <v>98.08</v>
      </c>
      <c r="C4" t="s">
        <v>28</v>
      </c>
    </row>
    <row r="5" spans="1:82" x14ac:dyDescent="0.2">
      <c r="A5" t="s">
        <v>15</v>
      </c>
      <c r="B5">
        <v>18</v>
      </c>
      <c r="C5" t="s">
        <v>16</v>
      </c>
    </row>
    <row r="9" spans="1:82" x14ac:dyDescent="0.2">
      <c r="A9" t="s">
        <v>0</v>
      </c>
      <c r="B9" s="5">
        <v>1.9645999999999999</v>
      </c>
      <c r="C9" t="s">
        <v>27</v>
      </c>
      <c r="E9" t="s">
        <v>3</v>
      </c>
      <c r="F9" t="s">
        <v>5</v>
      </c>
      <c r="G9" t="s">
        <v>6</v>
      </c>
      <c r="H9" t="s">
        <v>7</v>
      </c>
      <c r="I9" t="s">
        <v>8</v>
      </c>
      <c r="J9" t="s">
        <v>9</v>
      </c>
    </row>
    <row r="10" spans="1:82" x14ac:dyDescent="0.2">
      <c r="A10" t="s">
        <v>1</v>
      </c>
      <c r="B10">
        <f>I23+273.15</f>
        <v>288.14999999999998</v>
      </c>
      <c r="C10" t="s">
        <v>37</v>
      </c>
      <c r="E10" t="s">
        <v>40</v>
      </c>
      <c r="F10">
        <v>276370</v>
      </c>
      <c r="G10">
        <v>-2090.1</v>
      </c>
      <c r="H10">
        <v>8.125</v>
      </c>
      <c r="I10">
        <v>-1.4116E-2</v>
      </c>
      <c r="J10" s="1">
        <v>9.3701000000000003E-6</v>
      </c>
    </row>
    <row r="11" spans="1:82" x14ac:dyDescent="0.2">
      <c r="A11" t="s">
        <v>2</v>
      </c>
      <c r="B11">
        <v>425.29860264320399</v>
      </c>
      <c r="C11" s="3">
        <f>B11-273.15</f>
        <v>152.14860264320401</v>
      </c>
      <c r="D11" t="s">
        <v>26</v>
      </c>
      <c r="E11" t="s">
        <v>4</v>
      </c>
    </row>
    <row r="12" spans="1:82" x14ac:dyDescent="0.2">
      <c r="A12" t="s">
        <v>11</v>
      </c>
      <c r="B12">
        <f>(B10+B11)/2</f>
        <v>356.72430132160196</v>
      </c>
    </row>
    <row r="14" spans="1:82" x14ac:dyDescent="0.2">
      <c r="E14" t="s">
        <v>10</v>
      </c>
      <c r="F14" s="1">
        <f>F10+G10*B12+(H10*B12^2)+I10*B12^3+J10*B12^4</f>
        <v>75654.959335924825</v>
      </c>
      <c r="G14" t="s">
        <v>13</v>
      </c>
      <c r="I14" s="1">
        <f>F14/B5/1000</f>
        <v>4.2030532964402685</v>
      </c>
      <c r="J14" t="s">
        <v>27</v>
      </c>
    </row>
    <row r="15" spans="1:82" x14ac:dyDescent="0.2">
      <c r="A15" t="s">
        <v>17</v>
      </c>
      <c r="B15">
        <f>1-B16</f>
        <v>0.30000000000000004</v>
      </c>
      <c r="E15" t="s">
        <v>30</v>
      </c>
      <c r="F15">
        <v>1.42</v>
      </c>
      <c r="G15" t="s">
        <v>12</v>
      </c>
    </row>
    <row r="16" spans="1:82" x14ac:dyDescent="0.2">
      <c r="A16" t="s">
        <v>18</v>
      </c>
      <c r="B16">
        <v>0.7</v>
      </c>
    </row>
    <row r="19" spans="5:10" x14ac:dyDescent="0.2">
      <c r="E19" t="s">
        <v>24</v>
      </c>
      <c r="F19" s="1">
        <f>ABS(F2/((B3*0.001)*B9))</f>
        <v>127.14857214125587</v>
      </c>
    </row>
    <row r="20" spans="5:10" x14ac:dyDescent="0.2">
      <c r="E20" s="7" t="s">
        <v>24</v>
      </c>
      <c r="F20" s="8">
        <f>B11-B10</f>
        <v>137.14860264320401</v>
      </c>
      <c r="G20" s="7" t="s">
        <v>38</v>
      </c>
    </row>
    <row r="21" spans="5:10" x14ac:dyDescent="0.2">
      <c r="E21" t="s">
        <v>25</v>
      </c>
      <c r="F21" s="1">
        <f>F19-F20</f>
        <v>-10.000030501948146</v>
      </c>
    </row>
    <row r="23" spans="5:10" x14ac:dyDescent="0.2">
      <c r="H23" t="s">
        <v>34</v>
      </c>
      <c r="I23">
        <f>15</f>
        <v>15</v>
      </c>
      <c r="J23" t="s">
        <v>26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FAEAAF2-7AA0-467A-B0AB-10A9A4B45171}">
  <dimension ref="A1:J11"/>
  <sheetViews>
    <sheetView workbookViewId="0">
      <selection activeCell="H4" sqref="H4"/>
    </sheetView>
  </sheetViews>
  <sheetFormatPr baseColWidth="10" defaultColWidth="8.83203125" defaultRowHeight="15" x14ac:dyDescent="0.2"/>
  <cols>
    <col min="2" max="2" width="16.1640625" customWidth="1"/>
    <col min="3" max="3" width="17.1640625" customWidth="1"/>
    <col min="8" max="8" width="16.33203125" customWidth="1"/>
  </cols>
  <sheetData>
    <row r="1" spans="1:10" x14ac:dyDescent="0.2">
      <c r="A1" s="6" t="s">
        <v>31</v>
      </c>
      <c r="B1" s="6" t="s">
        <v>32</v>
      </c>
      <c r="C1" s="6" t="s">
        <v>33</v>
      </c>
      <c r="D1" s="6" t="s">
        <v>35</v>
      </c>
    </row>
    <row r="2" spans="1:10" x14ac:dyDescent="0.2">
      <c r="A2" s="6">
        <v>0.3</v>
      </c>
      <c r="B2" s="6">
        <v>0.76470000000000005</v>
      </c>
      <c r="C2" s="6">
        <f>B2*4.18</f>
        <v>3.1964459999999999</v>
      </c>
      <c r="D2" s="6">
        <v>58.492029875241826</v>
      </c>
    </row>
    <row r="3" spans="1:10" x14ac:dyDescent="0.2">
      <c r="A3" s="6">
        <v>0.4</v>
      </c>
      <c r="B3" s="6">
        <v>0.67700000000000005</v>
      </c>
      <c r="C3" s="6">
        <f t="shared" ref="C3:C6" si="0">B3*4.18</f>
        <v>2.82986</v>
      </c>
      <c r="D3" s="6">
        <v>75.440876899252942</v>
      </c>
    </row>
    <row r="4" spans="1:10" x14ac:dyDescent="0.2">
      <c r="A4" s="6">
        <v>0.5</v>
      </c>
      <c r="B4" s="6">
        <v>0.59499999999999997</v>
      </c>
      <c r="C4" s="6">
        <f t="shared" si="0"/>
        <v>2.4870999999999999</v>
      </c>
      <c r="D4" s="6">
        <v>96.740512183635872</v>
      </c>
    </row>
    <row r="5" spans="1:10" x14ac:dyDescent="0.2">
      <c r="A5" s="6">
        <v>0.6</v>
      </c>
      <c r="B5" s="6">
        <v>0.53</v>
      </c>
      <c r="C5" s="6">
        <f t="shared" si="0"/>
        <v>2.2153999999999998</v>
      </c>
      <c r="D5" s="6">
        <v>121.64662356828609</v>
      </c>
    </row>
    <row r="6" spans="1:10" x14ac:dyDescent="0.2">
      <c r="A6" s="6">
        <v>0.7</v>
      </c>
      <c r="B6" s="6">
        <v>0.47</v>
      </c>
      <c r="C6" s="6">
        <f t="shared" si="0"/>
        <v>1.9645999999999997</v>
      </c>
      <c r="D6" s="6">
        <v>152.14860264320441</v>
      </c>
      <c r="G6" s="4"/>
      <c r="H6" s="4"/>
      <c r="I6" s="4"/>
      <c r="J6" s="4"/>
    </row>
    <row r="7" spans="1:10" x14ac:dyDescent="0.2">
      <c r="G7" s="4"/>
      <c r="H7" s="6" t="s">
        <v>36</v>
      </c>
      <c r="I7" s="6" t="s">
        <v>34</v>
      </c>
      <c r="J7" s="4"/>
    </row>
    <row r="8" spans="1:10" x14ac:dyDescent="0.2">
      <c r="G8" s="4"/>
      <c r="H8" s="6">
        <v>0.7</v>
      </c>
      <c r="I8" s="6">
        <f xml:space="preserve"> 219.38*H8^2+ 14.142*H8 + 34.591</f>
        <v>151.98659999999998</v>
      </c>
      <c r="J8" s="4"/>
    </row>
    <row r="9" spans="1:10" x14ac:dyDescent="0.2">
      <c r="G9" s="4"/>
      <c r="H9" s="6">
        <v>0.6</v>
      </c>
      <c r="I9" s="6">
        <f t="shared" ref="I9:I10" si="1" xml:space="preserve"> 219.38*H9^2+ 14.142*H9 + 34.591</f>
        <v>122.053</v>
      </c>
      <c r="J9" s="4"/>
    </row>
    <row r="10" spans="1:10" x14ac:dyDescent="0.2">
      <c r="G10" s="4"/>
      <c r="H10" s="6">
        <v>0.3</v>
      </c>
      <c r="I10" s="6">
        <f t="shared" si="1"/>
        <v>58.577799999999996</v>
      </c>
      <c r="J10" s="4"/>
    </row>
    <row r="11" spans="1:10" x14ac:dyDescent="0.2">
      <c r="G11" s="4"/>
      <c r="H11" s="4"/>
      <c r="I11" s="4"/>
      <c r="J11" s="4"/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Fogli di lavoro</vt:lpstr>
      </vt:variant>
      <vt:variant>
        <vt:i4>2</vt:i4>
      </vt:variant>
    </vt:vector>
  </HeadingPairs>
  <TitlesOfParts>
    <vt:vector size="2" baseType="lpstr">
      <vt:lpstr>Prova_f</vt:lpstr>
      <vt:lpstr>INTERP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Luca Zampieri</dc:creator>
  <cp:lastModifiedBy>De Fazio Ivan</cp:lastModifiedBy>
  <dcterms:created xsi:type="dcterms:W3CDTF">2024-03-18T14:02:00Z</dcterms:created>
  <dcterms:modified xsi:type="dcterms:W3CDTF">2024-04-22T22:23:19Z</dcterms:modified>
</cp:coreProperties>
</file>