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d\OneDrive\Documents\Data\Excel\"/>
    </mc:Choice>
  </mc:AlternateContent>
  <xr:revisionPtr revIDLastSave="0" documentId="13_ncr:1_{3D0928AF-2424-4681-B41C-2A6700053DEF}" xr6:coauthVersionLast="47" xr6:coauthVersionMax="47" xr10:uidLastSave="{00000000-0000-0000-0000-000000000000}"/>
  <bookViews>
    <workbookView xWindow="-110" yWindow="-110" windowWidth="19420" windowHeight="10300" xr2:uid="{7852B681-83A9-4D16-85B4-4359F193DE8C}"/>
  </bookViews>
  <sheets>
    <sheet name="Diddams Equation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7" l="1"/>
  <c r="G7" i="7" s="1"/>
  <c r="F7" i="7" s="1"/>
  <c r="E7" i="7" s="1"/>
  <c r="D7" i="7" s="1"/>
  <c r="C7" i="7" s="1"/>
  <c r="F5" i="7"/>
  <c r="H5" i="7" s="1"/>
  <c r="F4" i="7"/>
  <c r="F3" i="7"/>
  <c r="H4" i="7" l="1"/>
  <c r="H3" i="7"/>
  <c r="H14" i="7"/>
  <c r="G14" i="7"/>
  <c r="F14" i="7"/>
  <c r="E14" i="7" l="1"/>
  <c r="D14" i="7" l="1"/>
  <c r="C13" i="7" l="1"/>
  <c r="C17" i="7" s="1"/>
  <c r="C14" i="7"/>
  <c r="H13" i="7"/>
  <c r="H17" i="7" s="1"/>
  <c r="H10" i="7"/>
  <c r="H18" i="7" l="1"/>
  <c r="C18" i="7"/>
  <c r="E13" i="7"/>
  <c r="E17" i="7" s="1"/>
  <c r="D13" i="7"/>
  <c r="D17" i="7" s="1"/>
  <c r="G13" i="7"/>
  <c r="G17" i="7" s="1"/>
  <c r="F13" i="7"/>
  <c r="F17" i="7" s="1"/>
  <c r="D10" i="7"/>
  <c r="G10" i="7"/>
  <c r="C10" i="7"/>
  <c r="F10" i="7"/>
  <c r="E10" i="7"/>
  <c r="E18" i="7" l="1"/>
  <c r="F18" i="7"/>
  <c r="D18" i="7"/>
  <c r="G18" i="7"/>
</calcChain>
</file>

<file path=xl/sharedStrings.xml><?xml version="1.0" encoding="utf-8"?>
<sst xmlns="http://schemas.openxmlformats.org/spreadsheetml/2006/main" count="36" uniqueCount="33">
  <si>
    <t>a</t>
  </si>
  <si>
    <t>b</t>
  </si>
  <si>
    <t>X</t>
  </si>
  <si>
    <t>Xm</t>
  </si>
  <si>
    <t>Yo</t>
  </si>
  <si>
    <t xml:space="preserve">Ym </t>
  </si>
  <si>
    <r>
      <t>Quadratic: ax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bx + c</t>
    </r>
  </si>
  <si>
    <t>c</t>
  </si>
  <si>
    <t>Ym</t>
  </si>
  <si>
    <t>Diddams Equation</t>
  </si>
  <si>
    <t>Diddams Equation:</t>
  </si>
  <si>
    <t>Quadratic:</t>
  </si>
  <si>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from </t>
    </r>
    <r>
      <rPr>
        <b/>
        <sz val="11"/>
        <color theme="1"/>
        <rFont val="Calibri"/>
        <family val="2"/>
        <scheme val="minor"/>
      </rPr>
      <t>X</t>
    </r>
  </si>
  <si>
    <r>
      <rPr>
        <b/>
        <sz val="11"/>
        <color rgb="FFC00000"/>
        <rFont val="Calibri"/>
        <family val="2"/>
        <scheme val="minor"/>
      </rPr>
      <t>Y</t>
    </r>
    <r>
      <rPr>
        <sz val="11"/>
        <color rgb="FFC00000"/>
        <rFont val="Calibri"/>
        <family val="2"/>
        <scheme val="minor"/>
      </rPr>
      <t xml:space="preserve"> plateaux</t>
    </r>
  </si>
  <si>
    <r>
      <rPr>
        <b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from </t>
    </r>
    <r>
      <rPr>
        <b/>
        <sz val="11"/>
        <color theme="1"/>
        <rFont val="Calibri"/>
        <family val="2"/>
        <scheme val="minor"/>
      </rPr>
      <t>Y</t>
    </r>
  </si>
  <si>
    <r>
      <t xml:space="preserve">Calc </t>
    </r>
    <r>
      <rPr>
        <b/>
        <sz val="11"/>
        <color theme="1"/>
        <rFont val="Calibri"/>
        <family val="2"/>
        <scheme val="minor"/>
      </rPr>
      <t>Yo</t>
    </r>
  </si>
  <si>
    <t>Rearrangements:</t>
  </si>
  <si>
    <t>Quadratic equation:</t>
  </si>
  <si>
    <t>Diddams equation:</t>
  </si>
  <si>
    <t>where:</t>
  </si>
  <si>
    <t xml:space="preserve">Rearrangements: </t>
  </si>
  <si>
    <r>
      <t>Yo = ( y - Ym ( 2x/Xm - 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/Xm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) ) / ( 1 - ( 2x/Xm - 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/Xm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) )</t>
    </r>
  </si>
  <si>
    <t>Calculate x</t>
  </si>
  <si>
    <t>Calculate Yo</t>
  </si>
  <si>
    <t>x = Xm ( 1  - SQRT [ 1 - ( y -Yo ) / ( Ym - Yo ) ] )</t>
  </si>
  <si>
    <t>x = Xm ( 1 + SQRT [ 1 - ( y -Yo ) / ( Ym - Yo ) ] )</t>
  </si>
  <si>
    <t xml:space="preserve">   Xm  =  -b / 2a</t>
  </si>
  <si>
    <t xml:space="preserve">   Yo   =  c</t>
  </si>
  <si>
    <r>
      <t>ax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 xml:space="preserve"> + bx + c</t>
    </r>
  </si>
  <si>
    <r>
      <t xml:space="preserve">   Ym  =  c - ( b</t>
    </r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/2 / 2a )</t>
    </r>
  </si>
  <si>
    <r>
      <t>y = ( Ym - Yo ) ( 2x / Xm - x</t>
    </r>
    <r>
      <rPr>
        <b/>
        <vertAlign val="superscript"/>
        <sz val="11"/>
        <rFont val="Calibri"/>
        <family val="2"/>
        <scheme val="minor"/>
      </rPr>
      <t xml:space="preserve">2 </t>
    </r>
    <r>
      <rPr>
        <b/>
        <sz val="11"/>
        <rFont val="Calibri"/>
        <family val="2"/>
        <scheme val="minor"/>
      </rPr>
      <t>/ Xm</t>
    </r>
    <r>
      <rPr>
        <b/>
        <vertAlign val="superscript"/>
        <sz val="11"/>
        <rFont val="Calibri"/>
        <family val="2"/>
        <scheme val="minor"/>
      </rPr>
      <t xml:space="preserve">2 </t>
    </r>
    <r>
      <rPr>
        <b/>
        <sz val="11"/>
        <rFont val="Calibri"/>
        <family val="2"/>
        <scheme val="minor"/>
      </rPr>
      <t>) + Yo</t>
    </r>
  </si>
  <si>
    <t>If x &lt; Xm</t>
  </si>
  <si>
    <t>If x &gt; Xm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</si>
</sst>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vertAlign val="superscript"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0" fontId="0" fillId="0" borderId="0" xfId="0" applyFill="1" applyBorder="1" applyAlignment="1"/>
    <xf numFmtId="0" fontId="5" fillId="3" borderId="0" xfId="0" applyFont="1" applyFill="1" applyBorder="1" applyAlignment="1"/>
    <xf numFmtId="165" fontId="0" fillId="3" borderId="0" xfId="0" applyNumberFormat="1" applyFill="1" applyBorder="1" applyAlignment="1">
      <alignment horizontal="center"/>
    </xf>
    <xf numFmtId="0" fontId="5" fillId="4" borderId="0" xfId="0" applyFont="1" applyFill="1" applyBorder="1" applyAlignment="1"/>
    <xf numFmtId="0" fontId="0" fillId="4" borderId="0" xfId="0" applyFill="1" applyBorder="1" applyAlignment="1"/>
    <xf numFmtId="165" fontId="0" fillId="4" borderId="0" xfId="0" applyNumberFormat="1" applyFill="1" applyBorder="1" applyAlignment="1">
      <alignment horizontal="center"/>
    </xf>
    <xf numFmtId="0" fontId="5" fillId="5" borderId="0" xfId="0" applyFont="1" applyFill="1" applyBorder="1" applyAlignment="1"/>
    <xf numFmtId="0" fontId="0" fillId="5" borderId="0" xfId="0" applyFill="1" applyBorder="1" applyAlignment="1"/>
    <xf numFmtId="165" fontId="0" fillId="5" borderId="0" xfId="0" applyNumberFormat="1" applyFill="1" applyBorder="1" applyAlignment="1">
      <alignment horizontal="center"/>
    </xf>
    <xf numFmtId="0" fontId="1" fillId="5" borderId="0" xfId="0" applyFont="1" applyFill="1" applyBorder="1" applyAlignment="1"/>
    <xf numFmtId="165" fontId="1" fillId="5" borderId="0" xfId="0" applyNumberFormat="1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4" borderId="1" xfId="0" applyFill="1" applyBorder="1" applyAlignment="1"/>
    <xf numFmtId="0" fontId="0" fillId="4" borderId="7" xfId="0" applyFill="1" applyBorder="1" applyAlignment="1"/>
    <xf numFmtId="0" fontId="0" fillId="4" borderId="1" xfId="0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0" fontId="0" fillId="4" borderId="2" xfId="0" applyFill="1" applyBorder="1" applyAlignment="1"/>
    <xf numFmtId="0" fontId="0" fillId="5" borderId="1" xfId="0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0" fontId="0" fillId="5" borderId="8" xfId="0" applyFill="1" applyBorder="1" applyAlignment="1"/>
    <xf numFmtId="0" fontId="0" fillId="5" borderId="9" xfId="0" applyFill="1" applyBorder="1" applyAlignment="1"/>
    <xf numFmtId="2" fontId="0" fillId="0" borderId="2" xfId="0" applyNumberFormat="1" applyFill="1" applyBorder="1" applyAlignment="1" applyProtection="1">
      <alignment horizontal="center"/>
      <protection locked="0"/>
    </xf>
    <xf numFmtId="2" fontId="0" fillId="0" borderId="4" xfId="0" applyNumberFormat="1" applyFill="1" applyBorder="1" applyAlignment="1" applyProtection="1">
      <alignment horizontal="center"/>
      <protection locked="0"/>
    </xf>
    <xf numFmtId="2" fontId="0" fillId="0" borderId="6" xfId="0" applyNumberFormat="1" applyFill="1" applyBorder="1" applyAlignment="1" applyProtection="1">
      <alignment horizontal="center"/>
      <protection locked="0"/>
    </xf>
    <xf numFmtId="0" fontId="7" fillId="5" borderId="0" xfId="0" applyFont="1" applyFill="1" applyBorder="1" applyAlignment="1">
      <alignment horizontal="center"/>
    </xf>
    <xf numFmtId="0" fontId="7" fillId="6" borderId="0" xfId="0" applyFont="1" applyFill="1" applyBorder="1" applyAlignment="1"/>
    <xf numFmtId="0" fontId="7" fillId="3" borderId="0" xfId="0" applyFont="1" applyFill="1" applyBorder="1" applyAlignment="1"/>
    <xf numFmtId="0" fontId="0" fillId="2" borderId="0" xfId="0" applyFont="1" applyFill="1" applyBorder="1" applyAlignment="1"/>
    <xf numFmtId="0" fontId="0" fillId="6" borderId="1" xfId="0" applyFill="1" applyBorder="1" applyAlignment="1"/>
    <xf numFmtId="0" fontId="0" fillId="6" borderId="7" xfId="0" applyFill="1" applyBorder="1" applyAlignment="1"/>
    <xf numFmtId="0" fontId="0" fillId="6" borderId="2" xfId="0" applyFill="1" applyBorder="1" applyAlignment="1"/>
    <xf numFmtId="0" fontId="0" fillId="6" borderId="3" xfId="0" applyFill="1" applyBorder="1" applyAlignment="1"/>
    <xf numFmtId="0" fontId="0" fillId="6" borderId="4" xfId="0" applyFill="1" applyBorder="1" applyAlignment="1"/>
    <xf numFmtId="0" fontId="0" fillId="0" borderId="3" xfId="0" applyFill="1" applyBorder="1" applyAlignment="1"/>
    <xf numFmtId="0" fontId="0" fillId="0" borderId="4" xfId="0" applyFill="1" applyBorder="1" applyAlignment="1"/>
    <xf numFmtId="0" fontId="0" fillId="6" borderId="3" xfId="0" applyFont="1" applyFill="1" applyBorder="1" applyAlignment="1"/>
    <xf numFmtId="0" fontId="0" fillId="6" borderId="4" xfId="0" applyFont="1" applyFill="1" applyBorder="1" applyAlignment="1"/>
    <xf numFmtId="0" fontId="0" fillId="6" borderId="5" xfId="0" applyFont="1" applyFill="1" applyBorder="1" applyAlignment="1"/>
    <xf numFmtId="0" fontId="0" fillId="6" borderId="10" xfId="0" applyFont="1" applyFill="1" applyBorder="1" applyAlignment="1"/>
    <xf numFmtId="0" fontId="0" fillId="6" borderId="6" xfId="0" applyFont="1" applyFill="1" applyBorder="1" applyAlignment="1"/>
    <xf numFmtId="0" fontId="5" fillId="2" borderId="3" xfId="0" applyFont="1" applyFill="1" applyBorder="1" applyAlignment="1"/>
    <xf numFmtId="0" fontId="5" fillId="2" borderId="4" xfId="0" applyFont="1" applyFill="1" applyBorder="1" applyAlignment="1"/>
    <xf numFmtId="0" fontId="0" fillId="2" borderId="3" xfId="0" applyFont="1" applyFill="1" applyBorder="1" applyAlignment="1">
      <alignment horizontal="center"/>
    </xf>
    <xf numFmtId="0" fontId="0" fillId="2" borderId="4" xfId="0" applyFont="1" applyFill="1" applyBorder="1" applyAlignment="1"/>
    <xf numFmtId="0" fontId="5" fillId="2" borderId="5" xfId="0" applyFont="1" applyFill="1" applyBorder="1" applyAlignment="1"/>
    <xf numFmtId="0" fontId="0" fillId="2" borderId="10" xfId="0" applyFill="1" applyBorder="1" applyAlignment="1"/>
    <xf numFmtId="0" fontId="0" fillId="2" borderId="6" xfId="0" applyFont="1" applyFill="1" applyBorder="1" applyAlignment="1"/>
    <xf numFmtId="0" fontId="8" fillId="2" borderId="8" xfId="0" applyFont="1" applyFill="1" applyBorder="1" applyAlignment="1"/>
    <xf numFmtId="0" fontId="7" fillId="2" borderId="11" xfId="0" applyFont="1" applyFill="1" applyBorder="1" applyAlignment="1"/>
    <xf numFmtId="0" fontId="8" fillId="2" borderId="9" xfId="0" applyFont="1" applyFill="1" applyBorder="1" applyAlignment="1"/>
    <xf numFmtId="0" fontId="8" fillId="3" borderId="1" xfId="0" applyFont="1" applyFill="1" applyBorder="1" applyAlignment="1"/>
    <xf numFmtId="0" fontId="7" fillId="3" borderId="7" xfId="0" applyFont="1" applyFill="1" applyBorder="1" applyAlignment="1"/>
    <xf numFmtId="0" fontId="8" fillId="3" borderId="2" xfId="0" applyFont="1" applyFill="1" applyBorder="1" applyAlignment="1"/>
    <xf numFmtId="0" fontId="7" fillId="3" borderId="3" xfId="0" applyFont="1" applyFill="1" applyBorder="1" applyAlignment="1">
      <alignment horizontal="center"/>
    </xf>
    <xf numFmtId="2" fontId="7" fillId="3" borderId="4" xfId="0" quotePrefix="1" applyNumberFormat="1" applyFont="1" applyFill="1" applyBorder="1" applyAlignment="1">
      <alignment horizontal="left"/>
    </xf>
    <xf numFmtId="0" fontId="7" fillId="3" borderId="3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'Diddams Equation'!$B$2</c:f>
          <c:strCache>
            <c:ptCount val="1"/>
            <c:pt idx="0">
              <c:v>Diddams Equation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'Diddams Equation'!$B$12</c:f>
              <c:strCache>
                <c:ptCount val="1"/>
                <c:pt idx="0">
                  <c:v>Diddams Equation: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22225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1"/>
            <c:trendlineLbl>
              <c:layout>
                <c:manualLayout>
                  <c:x val="1.343708054420901E-2"/>
                  <c:y val="0.20115188781614313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'Diddams Equation'!$C$7:$H$7</c:f>
              <c:numCache>
                <c:formatCode>0.0</c:formatCode>
                <c:ptCount val="6"/>
                <c:pt idx="0">
                  <c:v>0</c:v>
                </c:pt>
                <c:pt idx="1">
                  <c:v>9</c:v>
                </c:pt>
                <c:pt idx="2">
                  <c:v>18</c:v>
                </c:pt>
                <c:pt idx="3">
                  <c:v>27</c:v>
                </c:pt>
                <c:pt idx="4">
                  <c:v>36</c:v>
                </c:pt>
                <c:pt idx="5">
                  <c:v>45</c:v>
                </c:pt>
              </c:numCache>
            </c:numRef>
          </c:xVal>
          <c:yVal>
            <c:numRef>
              <c:f>'Diddams Equation'!$C$13:$H$13</c:f>
              <c:numCache>
                <c:formatCode>0.0</c:formatCode>
                <c:ptCount val="6"/>
                <c:pt idx="0">
                  <c:v>5</c:v>
                </c:pt>
                <c:pt idx="1">
                  <c:v>15.2</c:v>
                </c:pt>
                <c:pt idx="2">
                  <c:v>21.8</c:v>
                </c:pt>
                <c:pt idx="3">
                  <c:v>24.8</c:v>
                </c:pt>
                <c:pt idx="4">
                  <c:v>24.2</c:v>
                </c:pt>
                <c:pt idx="5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D1-44DE-A9EC-A19D06DC9543}"/>
            </c:ext>
          </c:extLst>
        </c:ser>
        <c:ser>
          <c:idx val="1"/>
          <c:order val="1"/>
          <c:tx>
            <c:strRef>
              <c:f>'Diddams Equation'!$B$14</c:f>
              <c:strCache>
                <c:ptCount val="1"/>
                <c:pt idx="0">
                  <c:v>Y plateaux</c:v>
                </c:pt>
              </c:strCache>
            </c:strRef>
          </c:tx>
          <c:spPr>
            <a:ln w="19050" cap="rnd">
              <a:solidFill>
                <a:srgbClr val="C0000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'Diddams Equation'!$C$7:$H$7</c:f>
              <c:numCache>
                <c:formatCode>0.0</c:formatCode>
                <c:ptCount val="6"/>
                <c:pt idx="0">
                  <c:v>0</c:v>
                </c:pt>
                <c:pt idx="1">
                  <c:v>9</c:v>
                </c:pt>
                <c:pt idx="2">
                  <c:v>18</c:v>
                </c:pt>
                <c:pt idx="3">
                  <c:v>27</c:v>
                </c:pt>
                <c:pt idx="4">
                  <c:v>36</c:v>
                </c:pt>
                <c:pt idx="5">
                  <c:v>45</c:v>
                </c:pt>
              </c:numCache>
            </c:numRef>
          </c:xVal>
          <c:yVal>
            <c:numRef>
              <c:f>'Diddams Equation'!$C$14:$H$14</c:f>
              <c:numCache>
                <c:formatCode>0.0</c:formatCode>
                <c:ptCount val="6"/>
                <c:pt idx="0">
                  <c:v>5</c:v>
                </c:pt>
                <c:pt idx="1">
                  <c:v>15.2</c:v>
                </c:pt>
                <c:pt idx="2">
                  <c:v>21.8</c:v>
                </c:pt>
                <c:pt idx="3">
                  <c:v>24.8</c:v>
                </c:pt>
                <c:pt idx="4">
                  <c:v>25</c:v>
                </c:pt>
                <c:pt idx="5">
                  <c:v>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DEA-4A7D-9154-861EF2BBDA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8755903"/>
        <c:axId val="838755487"/>
      </c:scatterChart>
      <c:valAx>
        <c:axId val="838755903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'Diddams Equation'!$B$7</c:f>
              <c:strCache>
                <c:ptCount val="1"/>
                <c:pt idx="0">
                  <c:v>X</c:v>
                </c:pt>
              </c:strCache>
            </c:strRef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755487"/>
        <c:crosses val="autoZero"/>
        <c:crossBetween val="midCat"/>
      </c:valAx>
      <c:valAx>
        <c:axId val="838755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strRef>
              <c:f>'Diddams Equation'!$B$13</c:f>
              <c:strCache>
                <c:ptCount val="1"/>
                <c:pt idx="0">
                  <c:v>Y from X</c:v>
                </c:pt>
              </c:strCache>
            </c:strRef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7559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18</xdr:row>
      <xdr:rowOff>73025</xdr:rowOff>
    </xdr:from>
    <xdr:to>
      <xdr:col>7</xdr:col>
      <xdr:colOff>590550</xdr:colOff>
      <xdr:row>33</xdr:row>
      <xdr:rowOff>53975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DAFBDA8-6289-4235-B6AC-E7B6E4D499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6ACF7-D10D-4A95-94F4-52E6A3DDA4E7}">
  <sheetPr codeName="Sheet4">
    <tabColor rgb="FFC00000"/>
  </sheetPr>
  <dimension ref="A1:O34"/>
  <sheetViews>
    <sheetView tabSelected="1" workbookViewId="0">
      <selection activeCell="J3" sqref="J3"/>
    </sheetView>
  </sheetViews>
  <sheetFormatPr defaultRowHeight="14.5" x14ac:dyDescent="0.35"/>
  <cols>
    <col min="1" max="1" width="2.6328125" style="3" customWidth="1"/>
    <col min="2" max="2" width="17" style="3" bestFit="1" customWidth="1"/>
    <col min="3" max="8" width="8.7265625" style="3"/>
    <col min="9" max="9" width="2.6328125" style="3" customWidth="1"/>
    <col min="10" max="10" width="8.7265625" style="3"/>
    <col min="11" max="11" width="2.6328125" style="3" customWidth="1"/>
    <col min="12" max="12" width="18.7265625" style="3" customWidth="1"/>
    <col min="13" max="13" width="2.6328125" style="3" customWidth="1"/>
    <col min="14" max="14" width="50.26953125" style="3" bestFit="1" customWidth="1"/>
    <col min="15" max="15" width="2.6328125" style="3" customWidth="1"/>
    <col min="16" max="16384" width="8.7265625" style="3"/>
  </cols>
  <sheetData>
    <row r="1" spans="1:15" x14ac:dyDescent="0.35">
      <c r="A1" s="2"/>
      <c r="B1" s="2"/>
      <c r="C1" s="2"/>
      <c r="D1" s="2"/>
      <c r="E1" s="2"/>
      <c r="F1" s="2"/>
      <c r="G1" s="2"/>
      <c r="H1" s="2"/>
      <c r="I1" s="2"/>
    </row>
    <row r="2" spans="1:15" ht="16.5" x14ac:dyDescent="0.35">
      <c r="A2" s="2"/>
      <c r="B2" s="30" t="s">
        <v>9</v>
      </c>
      <c r="C2" s="31"/>
      <c r="D2" s="2"/>
      <c r="E2" s="15" t="s">
        <v>6</v>
      </c>
      <c r="F2" s="16"/>
      <c r="G2" s="16"/>
      <c r="H2" s="23"/>
      <c r="I2" s="2"/>
      <c r="K2" s="39"/>
      <c r="L2" s="40"/>
      <c r="M2" s="40"/>
      <c r="N2" s="40"/>
      <c r="O2" s="41"/>
    </row>
    <row r="3" spans="1:15" ht="16.5" x14ac:dyDescent="0.35">
      <c r="A3" s="2"/>
      <c r="B3" s="24" t="s">
        <v>3</v>
      </c>
      <c r="C3" s="32">
        <v>30</v>
      </c>
      <c r="D3" s="1"/>
      <c r="E3" s="17" t="s">
        <v>0</v>
      </c>
      <c r="F3" s="18">
        <f>-(C4-C5)/C3^2</f>
        <v>-2.2222222222222223E-2</v>
      </c>
      <c r="G3" s="24" t="s">
        <v>3</v>
      </c>
      <c r="H3" s="25">
        <f>-F4/(2*F3)</f>
        <v>29.999999999999996</v>
      </c>
      <c r="I3" s="2"/>
      <c r="K3" s="42"/>
      <c r="L3" s="58" t="s">
        <v>17</v>
      </c>
      <c r="M3" s="59"/>
      <c r="N3" s="60" t="s">
        <v>28</v>
      </c>
      <c r="O3" s="43"/>
    </row>
    <row r="4" spans="1:15" x14ac:dyDescent="0.35">
      <c r="A4" s="2"/>
      <c r="B4" s="26" t="s">
        <v>5</v>
      </c>
      <c r="C4" s="33">
        <v>25</v>
      </c>
      <c r="D4" s="1"/>
      <c r="E4" s="19" t="s">
        <v>1</v>
      </c>
      <c r="F4" s="20">
        <f>2*(C4-C5)/C3</f>
        <v>1.3333333333333333</v>
      </c>
      <c r="G4" s="26" t="s">
        <v>8</v>
      </c>
      <c r="H4" s="27">
        <f>F5-(F4^2/2)/(2*F3)</f>
        <v>24.999999999999996</v>
      </c>
      <c r="I4" s="2"/>
      <c r="K4" s="42"/>
      <c r="L4" s="36"/>
      <c r="M4" s="36"/>
      <c r="N4" s="36"/>
      <c r="O4" s="43"/>
    </row>
    <row r="5" spans="1:15" ht="16.5" x14ac:dyDescent="0.35">
      <c r="A5" s="2"/>
      <c r="B5" s="28" t="s">
        <v>4</v>
      </c>
      <c r="C5" s="34">
        <v>5</v>
      </c>
      <c r="D5" s="1"/>
      <c r="E5" s="21" t="s">
        <v>7</v>
      </c>
      <c r="F5" s="22">
        <f>C5</f>
        <v>5</v>
      </c>
      <c r="G5" s="28" t="s">
        <v>4</v>
      </c>
      <c r="H5" s="29">
        <f>F5</f>
        <v>5</v>
      </c>
      <c r="I5" s="2"/>
      <c r="K5" s="42"/>
      <c r="L5" s="61" t="s">
        <v>18</v>
      </c>
      <c r="M5" s="62"/>
      <c r="N5" s="63" t="s">
        <v>30</v>
      </c>
      <c r="O5" s="43"/>
    </row>
    <row r="6" spans="1:15" x14ac:dyDescent="0.35">
      <c r="A6" s="2"/>
      <c r="B6" s="2"/>
      <c r="C6" s="2"/>
      <c r="D6" s="2"/>
      <c r="E6" s="2"/>
      <c r="F6" s="2"/>
      <c r="G6" s="2"/>
      <c r="H6" s="2"/>
      <c r="I6" s="2"/>
      <c r="K6" s="44"/>
      <c r="L6" s="64" t="s">
        <v>19</v>
      </c>
      <c r="M6" s="37"/>
      <c r="N6" s="65" t="s">
        <v>26</v>
      </c>
      <c r="O6" s="45"/>
    </row>
    <row r="7" spans="1:15" ht="16.5" x14ac:dyDescent="0.35">
      <c r="A7" s="2"/>
      <c r="B7" s="4" t="s">
        <v>2</v>
      </c>
      <c r="C7" s="5">
        <f t="shared" ref="C7:F7" si="0">D7-$C$3*0.3</f>
        <v>0</v>
      </c>
      <c r="D7" s="5">
        <f t="shared" si="0"/>
        <v>9</v>
      </c>
      <c r="E7" s="5">
        <f t="shared" si="0"/>
        <v>18</v>
      </c>
      <c r="F7" s="5">
        <f t="shared" si="0"/>
        <v>27</v>
      </c>
      <c r="G7" s="5">
        <f>H7-$C$3*0.3</f>
        <v>36</v>
      </c>
      <c r="H7" s="5">
        <f>C3*1.5</f>
        <v>45</v>
      </c>
      <c r="I7" s="2"/>
      <c r="K7" s="42"/>
      <c r="L7" s="66"/>
      <c r="M7" s="37"/>
      <c r="N7" s="65" t="s">
        <v>29</v>
      </c>
      <c r="O7" s="43"/>
    </row>
    <row r="8" spans="1:15" x14ac:dyDescent="0.35">
      <c r="A8" s="2"/>
      <c r="B8" s="2"/>
      <c r="C8" s="2"/>
      <c r="D8" s="2"/>
      <c r="E8" s="2"/>
      <c r="F8" s="2"/>
      <c r="G8" s="2"/>
      <c r="H8" s="2"/>
      <c r="I8" s="2"/>
      <c r="K8" s="42"/>
      <c r="L8" s="66"/>
      <c r="M8" s="37"/>
      <c r="N8" s="65" t="s">
        <v>27</v>
      </c>
      <c r="O8" s="43"/>
    </row>
    <row r="9" spans="1:15" x14ac:dyDescent="0.35">
      <c r="A9" s="2"/>
      <c r="B9" s="6" t="s">
        <v>11</v>
      </c>
      <c r="C9" s="7"/>
      <c r="D9" s="7"/>
      <c r="E9" s="7"/>
      <c r="F9" s="7"/>
      <c r="G9" s="7"/>
      <c r="H9" s="7"/>
      <c r="I9" s="2"/>
      <c r="K9" s="42"/>
      <c r="L9" s="51" t="s">
        <v>20</v>
      </c>
      <c r="M9" s="2"/>
      <c r="N9" s="52"/>
      <c r="O9" s="43"/>
    </row>
    <row r="10" spans="1:15" x14ac:dyDescent="0.35">
      <c r="A10" s="2"/>
      <c r="B10" s="7" t="s">
        <v>12</v>
      </c>
      <c r="C10" s="8">
        <f>$F$3*C7^2+$F$4*C7+$F$5</f>
        <v>5</v>
      </c>
      <c r="D10" s="8">
        <f>$F$3*D7^2+$F$4*D7+$F$5</f>
        <v>15.2</v>
      </c>
      <c r="E10" s="8">
        <f>$F$3*E7^2+$F$4*E7+$F$5</f>
        <v>21.8</v>
      </c>
      <c r="F10" s="8">
        <f>$F$3*F7^2+$F$4*F7+$F$5</f>
        <v>24.8</v>
      </c>
      <c r="G10" s="8">
        <f>$F$3*G7^2+$F$4*G7+$F$5</f>
        <v>24.2</v>
      </c>
      <c r="H10" s="8">
        <f t="shared" ref="H10" si="1">$F$3*H7^2+$F$4*H7+$F$5</f>
        <v>20</v>
      </c>
      <c r="I10" s="2"/>
      <c r="K10" s="42"/>
      <c r="L10" s="51"/>
      <c r="M10" s="2"/>
      <c r="N10" s="52"/>
      <c r="O10" s="43"/>
    </row>
    <row r="11" spans="1:15" x14ac:dyDescent="0.35">
      <c r="A11" s="2"/>
      <c r="B11" s="2"/>
      <c r="C11" s="2"/>
      <c r="D11" s="2"/>
      <c r="E11" s="2"/>
      <c r="F11" s="2"/>
      <c r="G11" s="2"/>
      <c r="H11" s="2"/>
      <c r="I11" s="2"/>
      <c r="K11" s="42"/>
      <c r="L11" s="51" t="s">
        <v>22</v>
      </c>
      <c r="M11" s="2"/>
      <c r="N11" s="52"/>
      <c r="O11" s="43"/>
    </row>
    <row r="12" spans="1:15" x14ac:dyDescent="0.35">
      <c r="A12" s="2"/>
      <c r="B12" s="9" t="s">
        <v>10</v>
      </c>
      <c r="C12" s="10"/>
      <c r="D12" s="10"/>
      <c r="E12" s="10"/>
      <c r="F12" s="10"/>
      <c r="G12" s="10"/>
      <c r="H12" s="10"/>
      <c r="I12" s="2"/>
      <c r="K12" s="46"/>
      <c r="L12" s="53" t="s">
        <v>31</v>
      </c>
      <c r="M12" s="38"/>
      <c r="N12" s="54" t="s">
        <v>24</v>
      </c>
      <c r="O12" s="47"/>
    </row>
    <row r="13" spans="1:15" x14ac:dyDescent="0.35">
      <c r="A13" s="2"/>
      <c r="B13" s="10" t="s">
        <v>12</v>
      </c>
      <c r="C13" s="11">
        <f>($C$4-$C$5)*(2*C$7/$C$3-C$7^2/$C$3^2)+$C$5</f>
        <v>5</v>
      </c>
      <c r="D13" s="11">
        <f>($C$4-$C$5)*(2*D7/$C$3-D7^2/$C$3^2)+$C$5</f>
        <v>15.2</v>
      </c>
      <c r="E13" s="11">
        <f>($C$4-$C$5)*(2*E7/$C$3-E7^2/$C$3^2)+$C$5</f>
        <v>21.8</v>
      </c>
      <c r="F13" s="11">
        <f>($C$4-$C$5)*(2*F7/$C$3-F7^2/$C$3^2)+$C$5</f>
        <v>24.8</v>
      </c>
      <c r="G13" s="11">
        <f>($C$4-$C$5)*(2*G7/$C$3-G7^2/$C$3^2)+$C$5</f>
        <v>24.2</v>
      </c>
      <c r="H13" s="11">
        <f t="shared" ref="H13" si="2">($C$4-$C$5)*(2*H7/$C$3-H7^2/$C$3^2)+$C$5</f>
        <v>20</v>
      </c>
      <c r="I13" s="2"/>
      <c r="K13" s="46"/>
      <c r="L13" s="53" t="s">
        <v>32</v>
      </c>
      <c r="M13" s="38"/>
      <c r="N13" s="54" t="s">
        <v>25</v>
      </c>
      <c r="O13" s="47"/>
    </row>
    <row r="14" spans="1:15" x14ac:dyDescent="0.35">
      <c r="A14" s="2"/>
      <c r="B14" s="12" t="s">
        <v>13</v>
      </c>
      <c r="C14" s="13">
        <f>($C$4-$C$5)*(2*MIN(C$7,$C$3)/$C$3-MIN(C$7,$C$3)^2/$C$3^2)+$C$5</f>
        <v>5</v>
      </c>
      <c r="D14" s="13">
        <f t="shared" ref="D14:H14" si="3">($C$4-$C$5)*(2*MIN(D$7,$C$3)/$C$3-MIN(D$7,$C$3)^2/$C$3^2)+$C$5</f>
        <v>15.2</v>
      </c>
      <c r="E14" s="13">
        <f t="shared" si="3"/>
        <v>21.8</v>
      </c>
      <c r="F14" s="13">
        <f t="shared" si="3"/>
        <v>24.8</v>
      </c>
      <c r="G14" s="13">
        <f t="shared" si="3"/>
        <v>25</v>
      </c>
      <c r="H14" s="13">
        <f t="shared" si="3"/>
        <v>25</v>
      </c>
      <c r="I14" s="2"/>
      <c r="K14" s="42"/>
      <c r="L14" s="51"/>
      <c r="M14" s="2"/>
      <c r="N14" s="52"/>
      <c r="O14" s="43"/>
    </row>
    <row r="15" spans="1:15" ht="16.5" x14ac:dyDescent="0.35">
      <c r="A15" s="2"/>
      <c r="B15" s="12"/>
      <c r="C15" s="13"/>
      <c r="D15" s="13"/>
      <c r="E15" s="13"/>
      <c r="F15" s="13"/>
      <c r="G15" s="13"/>
      <c r="H15" s="13"/>
      <c r="I15" s="2"/>
      <c r="K15" s="42"/>
      <c r="L15" s="55" t="s">
        <v>23</v>
      </c>
      <c r="M15" s="56"/>
      <c r="N15" s="57" t="s">
        <v>21</v>
      </c>
      <c r="O15" s="43"/>
    </row>
    <row r="16" spans="1:15" x14ac:dyDescent="0.35">
      <c r="A16" s="2"/>
      <c r="B16" s="9" t="s">
        <v>16</v>
      </c>
      <c r="C16" s="14"/>
      <c r="D16" s="14"/>
      <c r="E16" s="14"/>
      <c r="F16" s="14"/>
      <c r="G16" s="14"/>
      <c r="H16" s="14"/>
      <c r="I16" s="2"/>
      <c r="K16" s="48"/>
      <c r="L16" s="49"/>
      <c r="M16" s="49"/>
      <c r="N16" s="49"/>
      <c r="O16" s="50"/>
    </row>
    <row r="17" spans="1:9" x14ac:dyDescent="0.35">
      <c r="A17" s="2"/>
      <c r="B17" s="10" t="s">
        <v>14</v>
      </c>
      <c r="C17" s="35">
        <f t="shared" ref="C17:G17" si="4">IF(C7&lt;$C$3,    $C$3*(1-SQRT(1-(C13-$C$5)/($C$4-$C$5))),     $C$3*(1+SQRT(1-(C13-$C$5)/($C$4-$C$5)))  )</f>
        <v>0</v>
      </c>
      <c r="D17" s="35">
        <f t="shared" si="4"/>
        <v>9.0000000000000018</v>
      </c>
      <c r="E17" s="35">
        <f t="shared" si="4"/>
        <v>18.000000000000004</v>
      </c>
      <c r="F17" s="35">
        <f t="shared" si="4"/>
        <v>26.999999999999996</v>
      </c>
      <c r="G17" s="35">
        <f t="shared" si="4"/>
        <v>36.000000000000007</v>
      </c>
      <c r="H17" s="35">
        <f t="shared" ref="H17" si="5">IF(H7&lt;$C$3,    $C$3*(1-SQRT(1-(H13-$C$5)/($C$4-$C$5))),     $C$3*(1+SQRT(1-(H13-$C$5)/($C$4-$C$5)))  )</f>
        <v>45</v>
      </c>
      <c r="I17" s="2"/>
    </row>
    <row r="18" spans="1:9" x14ac:dyDescent="0.35">
      <c r="A18" s="2"/>
      <c r="B18" s="10" t="s">
        <v>15</v>
      </c>
      <c r="C18" s="14">
        <f>IFERROR((C13-$C$4*(2*C7/$C$3-C7^2/$C$3^2))/(1-(2*C7/$C$3-C7^2/$C$3^2)),"")</f>
        <v>5</v>
      </c>
      <c r="D18" s="14">
        <f>IFERROR((D13-$C$4*(2*D7/$C$3-D7^2/$C$3^2))/(1-(2*D7/$C$3-D7^2/$C$3^2)),"")</f>
        <v>4.9999999999999982</v>
      </c>
      <c r="E18" s="14">
        <f>IFERROR((E13-$C$4*(2*E7/$C$3-E7^2/$C$3^2))/(1-(2*E7/$C$3-E7^2/$C$3^2)),"")</f>
        <v>5.0000000000000036</v>
      </c>
      <c r="F18" s="14">
        <f>IFERROR((F13-$C$4*(2*F7/$C$3-F7^2/$C$3^2))/(1-(2*F7/$C$3-F7^2/$C$3^2)),"")</f>
        <v>5.0000000000000666</v>
      </c>
      <c r="G18" s="14">
        <f t="shared" ref="G18:H18" si="6">IFERROR((G13-$C$4*(2*G7/$C$3-G7^2/$C$3^2))/(1-(2*G7/$C$3-G7^2/$C$3^2)),"")</f>
        <v>4.9999999999999778</v>
      </c>
      <c r="H18" s="14">
        <f t="shared" si="6"/>
        <v>5</v>
      </c>
      <c r="I18" s="2"/>
    </row>
    <row r="19" spans="1:9" x14ac:dyDescent="0.35">
      <c r="A19" s="2"/>
      <c r="B19" s="2"/>
      <c r="C19" s="2"/>
      <c r="D19" s="2"/>
      <c r="E19" s="2"/>
      <c r="F19" s="2"/>
      <c r="G19" s="2"/>
      <c r="H19" s="2"/>
      <c r="I19" s="2"/>
    </row>
    <row r="20" spans="1:9" x14ac:dyDescent="0.35">
      <c r="A20" s="2"/>
      <c r="B20" s="2"/>
      <c r="C20" s="2"/>
      <c r="D20" s="2"/>
      <c r="E20" s="2"/>
      <c r="F20" s="2"/>
      <c r="G20" s="2"/>
      <c r="H20" s="2"/>
      <c r="I20" s="2"/>
    </row>
    <row r="21" spans="1:9" x14ac:dyDescent="0.3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35">
      <c r="A22" s="2"/>
      <c r="B22" s="2"/>
      <c r="C22" s="2"/>
      <c r="D22" s="2"/>
      <c r="E22" s="2"/>
      <c r="F22" s="2"/>
      <c r="G22" s="2"/>
      <c r="H22" s="2"/>
      <c r="I22" s="2"/>
    </row>
    <row r="23" spans="1:9" x14ac:dyDescent="0.35">
      <c r="A23" s="2"/>
      <c r="B23" s="2"/>
      <c r="C23" s="2"/>
      <c r="D23" s="2"/>
      <c r="E23" s="2"/>
      <c r="F23" s="2"/>
      <c r="G23" s="2"/>
      <c r="H23" s="2"/>
      <c r="I23" s="2"/>
    </row>
    <row r="24" spans="1:9" x14ac:dyDescent="0.35">
      <c r="A24" s="2"/>
      <c r="B24" s="2"/>
      <c r="C24" s="2"/>
      <c r="D24" s="2"/>
      <c r="E24" s="2"/>
      <c r="F24" s="2"/>
      <c r="G24" s="2"/>
      <c r="H24" s="2"/>
      <c r="I24" s="2"/>
    </row>
    <row r="25" spans="1:9" x14ac:dyDescent="0.35">
      <c r="A25" s="2"/>
      <c r="B25" s="2"/>
      <c r="C25" s="2"/>
      <c r="D25" s="2"/>
      <c r="E25" s="2"/>
      <c r="F25" s="2"/>
      <c r="G25" s="2"/>
      <c r="H25" s="2"/>
      <c r="I25" s="2"/>
    </row>
    <row r="26" spans="1:9" x14ac:dyDescent="0.35">
      <c r="A26" s="2"/>
      <c r="B26" s="2"/>
      <c r="C26" s="2"/>
      <c r="D26" s="2"/>
      <c r="E26" s="2"/>
      <c r="F26" s="2"/>
      <c r="G26" s="2"/>
      <c r="H26" s="2"/>
      <c r="I26" s="2"/>
    </row>
    <row r="27" spans="1:9" x14ac:dyDescent="0.35">
      <c r="A27" s="2"/>
      <c r="B27" s="2"/>
      <c r="C27" s="2"/>
      <c r="D27" s="2"/>
      <c r="E27" s="2"/>
      <c r="F27" s="2"/>
      <c r="G27" s="2"/>
      <c r="H27" s="2"/>
      <c r="I27" s="2"/>
    </row>
    <row r="28" spans="1:9" x14ac:dyDescent="0.35">
      <c r="A28" s="2"/>
      <c r="B28" s="2"/>
      <c r="C28" s="2"/>
      <c r="D28" s="2"/>
      <c r="E28" s="2"/>
      <c r="F28" s="2"/>
      <c r="G28" s="2"/>
      <c r="H28" s="2"/>
      <c r="I28" s="2"/>
    </row>
    <row r="29" spans="1:9" x14ac:dyDescent="0.35">
      <c r="A29" s="2"/>
      <c r="B29" s="2"/>
      <c r="C29" s="2"/>
      <c r="D29" s="2"/>
      <c r="E29" s="2"/>
      <c r="F29" s="2"/>
      <c r="G29" s="2"/>
      <c r="H29" s="2"/>
      <c r="I29" s="2"/>
    </row>
    <row r="30" spans="1:9" x14ac:dyDescent="0.35">
      <c r="A30" s="2"/>
      <c r="B30" s="2"/>
      <c r="C30" s="2"/>
      <c r="D30" s="2"/>
      <c r="E30" s="2"/>
      <c r="F30" s="2"/>
      <c r="G30" s="2"/>
      <c r="H30" s="2"/>
      <c r="I30" s="2"/>
    </row>
    <row r="31" spans="1:9" x14ac:dyDescent="0.35">
      <c r="A31" s="2"/>
      <c r="B31" s="2"/>
      <c r="C31" s="2"/>
      <c r="D31" s="2"/>
      <c r="E31" s="2"/>
      <c r="F31" s="2"/>
      <c r="G31" s="2"/>
      <c r="H31" s="2"/>
      <c r="I31" s="2"/>
    </row>
    <row r="32" spans="1:9" x14ac:dyDescent="0.35">
      <c r="A32" s="2"/>
      <c r="B32" s="2"/>
      <c r="C32" s="2"/>
      <c r="D32" s="2"/>
      <c r="E32" s="2"/>
      <c r="F32" s="2"/>
      <c r="G32" s="2"/>
      <c r="H32" s="2"/>
      <c r="I32" s="2"/>
    </row>
    <row r="33" spans="1:9" x14ac:dyDescent="0.35">
      <c r="A33" s="2"/>
      <c r="B33" s="2"/>
      <c r="C33" s="2"/>
      <c r="D33" s="2"/>
      <c r="E33" s="2"/>
      <c r="F33" s="2"/>
      <c r="G33" s="2"/>
      <c r="H33" s="2"/>
      <c r="I33" s="2"/>
    </row>
    <row r="34" spans="1:9" x14ac:dyDescent="0.35">
      <c r="A34" s="2"/>
      <c r="B34" s="2"/>
      <c r="C34" s="2"/>
      <c r="D34" s="2"/>
      <c r="E34" s="2"/>
      <c r="F34" s="2"/>
      <c r="G34" s="2"/>
      <c r="H34" s="2"/>
      <c r="I34" s="2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Diddams Equation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Diddams</dc:creator>
  <cp:lastModifiedBy>Paul Diddams</cp:lastModifiedBy>
  <dcterms:created xsi:type="dcterms:W3CDTF">2021-11-10T06:53:09Z</dcterms:created>
  <dcterms:modified xsi:type="dcterms:W3CDTF">2022-04-13T10:08:57Z</dcterms:modified>
</cp:coreProperties>
</file>