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lipcurtsmith/Dropbox/UCI/EECS 492 Introduction to Lens Design/Marginal and Chief Rays/"/>
    </mc:Choice>
  </mc:AlternateContent>
  <xr:revisionPtr revIDLastSave="0" documentId="13_ncr:1_{C6C9A9DD-8726-1A48-B113-BFF09BEF4070}" xr6:coauthVersionLast="47" xr6:coauthVersionMax="47" xr10:uidLastSave="{00000000-0000-0000-0000-000000000000}"/>
  <bookViews>
    <workbookView xWindow="0" yWindow="760" windowWidth="34560" windowHeight="20320" xr2:uid="{D85F2D9A-1985-3543-A390-8C61C0701560}"/>
  </bookViews>
  <sheets>
    <sheet name="Locate EP and XP - Thick Lens" sheetId="1" r:id="rId1"/>
    <sheet name="BACKU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0" i="2" l="1"/>
  <c r="O10" i="2"/>
  <c r="P12" i="2" s="1"/>
  <c r="M10" i="2"/>
  <c r="L16" i="2" s="1"/>
  <c r="K10" i="2"/>
  <c r="I10" i="2"/>
  <c r="G10" i="2"/>
  <c r="R9" i="2"/>
  <c r="P9" i="2"/>
  <c r="L9" i="2"/>
  <c r="J9" i="2"/>
  <c r="H9" i="2"/>
  <c r="F9" i="2"/>
  <c r="F9" i="1"/>
  <c r="J9" i="1"/>
  <c r="L9" i="1"/>
  <c r="P9" i="1"/>
  <c r="Q13" i="2" l="1"/>
  <c r="L12" i="2"/>
  <c r="K17" i="2"/>
  <c r="P16" i="2"/>
  <c r="H9" i="1"/>
  <c r="J16" i="2" l="1"/>
  <c r="K13" i="2"/>
  <c r="R12" i="2"/>
  <c r="Q17" i="2"/>
  <c r="Q10" i="1"/>
  <c r="O10" i="1"/>
  <c r="P12" i="1" s="1"/>
  <c r="M10" i="1"/>
  <c r="L12" i="1" s="1"/>
  <c r="K10" i="1"/>
  <c r="I10" i="1"/>
  <c r="G10" i="1"/>
  <c r="R9" i="1"/>
  <c r="S13" i="2" l="1"/>
  <c r="S7" i="2" s="1"/>
  <c r="S10" i="2" s="1"/>
  <c r="J12" i="2"/>
  <c r="I13" i="2" s="1"/>
  <c r="I17" i="2"/>
  <c r="H16" i="2" s="1"/>
  <c r="R16" i="2"/>
  <c r="S17" i="2" s="1"/>
  <c r="P16" i="1"/>
  <c r="L16" i="1"/>
  <c r="H12" i="2" l="1"/>
  <c r="T16" i="2"/>
  <c r="G17" i="2"/>
  <c r="Q17" i="1"/>
  <c r="K17" i="1"/>
  <c r="K13" i="1"/>
  <c r="J12" i="1" s="1"/>
  <c r="G13" i="2" l="1"/>
  <c r="F16" i="2"/>
  <c r="E17" i="2" s="1"/>
  <c r="R16" i="1"/>
  <c r="Q13" i="1"/>
  <c r="R12" i="1" s="1"/>
  <c r="J16" i="1"/>
  <c r="F12" i="2" l="1"/>
  <c r="S17" i="1"/>
  <c r="I17" i="1"/>
  <c r="H16" i="1" s="1"/>
  <c r="E13" i="2" l="1"/>
  <c r="E7" i="2" s="1"/>
  <c r="E10" i="2" s="1"/>
  <c r="D16" i="2" s="1"/>
  <c r="S13" i="1"/>
  <c r="S7" i="1" s="1"/>
  <c r="G17" i="1"/>
  <c r="F16" i="1" l="1"/>
  <c r="S10" i="1" l="1"/>
  <c r="T16" i="1" s="1"/>
  <c r="E17" i="1"/>
  <c r="I13" i="1" l="1"/>
  <c r="H12" i="1" s="1"/>
  <c r="G13" i="1" l="1"/>
  <c r="F12" i="1" s="1"/>
  <c r="E13" i="1" l="1"/>
  <c r="E7" i="1" s="1"/>
  <c r="E10" i="1" l="1"/>
  <c r="D16" i="1" s="1"/>
</calcChain>
</file>

<file path=xl/sharedStrings.xml><?xml version="1.0" encoding="utf-8"?>
<sst xmlns="http://schemas.openxmlformats.org/spreadsheetml/2006/main" count="102" uniqueCount="33">
  <si>
    <t>t</t>
  </si>
  <si>
    <t>-𝜙</t>
  </si>
  <si>
    <t>y</t>
  </si>
  <si>
    <t>(EP)</t>
  </si>
  <si>
    <t>(XP)</t>
  </si>
  <si>
    <t>-</t>
  </si>
  <si>
    <t>←</t>
  </si>
  <si>
    <t>→</t>
  </si>
  <si>
    <t>[This ray gives image (pupil) location]</t>
  </si>
  <si>
    <t>Ray 1 (Chief Ray): originates from center of stop</t>
  </si>
  <si>
    <t>Ray 2 (Marginal ray): originates from top of stop</t>
  </si>
  <si>
    <t>[This ray gives image (pupil) height]</t>
  </si>
  <si>
    <r>
      <t>[Initial u arbitrary in both directions,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0]</t>
    </r>
  </si>
  <si>
    <r>
      <t>[Initial u arbitrary in both directions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10]</t>
    </r>
  </si>
  <si>
    <t>STOP (r=10)</t>
  </si>
  <si>
    <t>Lens 3 Surface 1</t>
  </si>
  <si>
    <t>Lens 3 Surface 2</t>
  </si>
  <si>
    <t>Lens 1 Surface 1</t>
  </si>
  <si>
    <t>Lens 1 Surface 2</t>
  </si>
  <si>
    <t>Lens 2 Surface 1</t>
  </si>
  <si>
    <t>Lens 2 Surface 2</t>
  </si>
  <si>
    <t>Two thick lenses, physical stop, then another lens. Find EP and XP.</t>
  </si>
  <si>
    <t>Example from Geary chapter 5 HW</t>
  </si>
  <si>
    <t>c</t>
  </si>
  <si>
    <t>n</t>
  </si>
  <si>
    <t>𝜏 (t/n)</t>
  </si>
  <si>
    <t>𝜔 (nu)</t>
  </si>
  <si>
    <t>← Rays</t>
  </si>
  <si>
    <t>Rays →</t>
  </si>
  <si>
    <r>
      <t>[Initial u arbitrary in both directions,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0]</t>
    </r>
  </si>
  <si>
    <r>
      <t>[Initial u arbitrary in both directions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10]</t>
    </r>
  </si>
  <si>
    <t>EP 28.4879mm RIGHT of Lens 1 (virtual image), r=13.2803mm</t>
  </si>
  <si>
    <t>XP 14.0645mm LEFT of Lens 3 (virtual image), r=12.4033mm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</si>
</sst>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TimesNewRomanPSMT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8"/>
      <name val="Calibri"/>
      <family val="2"/>
      <scheme val="minor"/>
    </font>
    <font>
      <b/>
      <i/>
      <vertAlign val="subscript"/>
      <sz val="14"/>
      <color theme="1"/>
      <name val="Calibri (Body)"/>
    </font>
    <font>
      <b/>
      <i/>
      <sz val="14"/>
      <color rgb="FFFF0000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4"/>
      <color theme="0" tint="-0.34998626667073579"/>
      <name val="Calibri"/>
      <family val="2"/>
      <scheme val="minor"/>
    </font>
    <font>
      <b/>
      <i/>
      <sz val="12"/>
      <color theme="0" tint="-0.34998626667073579"/>
      <name val="Calibri"/>
      <family val="2"/>
      <scheme val="minor"/>
    </font>
    <font>
      <b/>
      <i/>
      <vertAlign val="subscript"/>
      <sz val="14"/>
      <color theme="0" tint="-0.34998626667073579"/>
      <name val="Calibri (Body)"/>
    </font>
    <font>
      <i/>
      <sz val="14"/>
      <color theme="0" tint="-0.34998626667073579"/>
      <name val="Calibri"/>
      <family val="2"/>
      <scheme val="minor"/>
    </font>
    <font>
      <b/>
      <i/>
      <sz val="18"/>
      <color theme="0" tint="-0.34998626667073579"/>
      <name val="Calibri"/>
      <family val="2"/>
      <scheme val="minor"/>
    </font>
    <font>
      <b/>
      <i/>
      <sz val="18"/>
      <color theme="0" tint="-0.34998626667073579"/>
      <name val="TimesNewRomanPSMT"/>
    </font>
    <font>
      <i/>
      <sz val="12"/>
      <color theme="0" tint="-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2" borderId="3" xfId="0" applyFont="1" applyFill="1" applyBorder="1"/>
    <xf numFmtId="0" fontId="5" fillId="3" borderId="3" xfId="0" applyFont="1" applyFill="1" applyBorder="1"/>
    <xf numFmtId="0" fontId="5" fillId="2" borderId="6" xfId="0" applyFont="1" applyFill="1" applyBorder="1"/>
    <xf numFmtId="0" fontId="5" fillId="3" borderId="6" xfId="0" applyFont="1" applyFill="1" applyBorder="1"/>
    <xf numFmtId="49" fontId="5" fillId="0" borderId="0" xfId="0" applyNumberFormat="1" applyFont="1" applyAlignment="1">
      <alignment horizontal="right"/>
    </xf>
    <xf numFmtId="0" fontId="5" fillId="2" borderId="9" xfId="0" applyFont="1" applyFill="1" applyBorder="1"/>
    <xf numFmtId="0" fontId="5" fillId="3" borderId="9" xfId="0" applyFont="1" applyFill="1" applyBorder="1"/>
    <xf numFmtId="0" fontId="5" fillId="3" borderId="1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5" fillId="4" borderId="3" xfId="0" applyFont="1" applyFill="1" applyBorder="1"/>
    <xf numFmtId="0" fontId="5" fillId="4" borderId="6" xfId="0" applyFont="1" applyFill="1" applyBorder="1"/>
    <xf numFmtId="0" fontId="5" fillId="4" borderId="9" xfId="0" applyFont="1" applyFill="1" applyBorder="1"/>
    <xf numFmtId="0" fontId="11" fillId="0" borderId="0" xfId="0" applyFont="1"/>
    <xf numFmtId="0" fontId="5" fillId="2" borderId="11" xfId="0" applyFont="1" applyFill="1" applyBorder="1"/>
    <xf numFmtId="0" fontId="5" fillId="3" borderId="11" xfId="0" applyFont="1" applyFill="1" applyBorder="1"/>
    <xf numFmtId="0" fontId="10" fillId="0" borderId="0" xfId="0" applyFont="1"/>
    <xf numFmtId="0" fontId="12" fillId="0" borderId="0" xfId="0" applyFont="1"/>
    <xf numFmtId="0" fontId="5" fillId="4" borderId="11" xfId="0" applyFont="1" applyFill="1" applyBorder="1"/>
    <xf numFmtId="0" fontId="5" fillId="5" borderId="3" xfId="0" applyFont="1" applyFill="1" applyBorder="1"/>
    <xf numFmtId="0" fontId="5" fillId="5" borderId="6" xfId="0" applyFont="1" applyFill="1" applyBorder="1"/>
    <xf numFmtId="0" fontId="5" fillId="5" borderId="9" xfId="0" applyFont="1" applyFill="1" applyBorder="1"/>
    <xf numFmtId="0" fontId="5" fillId="5" borderId="11" xfId="0" applyFont="1" applyFill="1" applyBorder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4" fillId="3" borderId="4" xfId="0" applyFont="1" applyFill="1" applyBorder="1"/>
    <xf numFmtId="0" fontId="15" fillId="0" borderId="0" xfId="0" applyFont="1"/>
    <xf numFmtId="0" fontId="5" fillId="6" borderId="3" xfId="0" applyFont="1" applyFill="1" applyBorder="1"/>
    <xf numFmtId="0" fontId="5" fillId="6" borderId="6" xfId="0" applyFont="1" applyFill="1" applyBorder="1"/>
    <xf numFmtId="0" fontId="5" fillId="6" borderId="9" xfId="0" applyFont="1" applyFill="1" applyBorder="1"/>
    <xf numFmtId="0" fontId="5" fillId="6" borderId="11" xfId="0" applyFont="1" applyFill="1" applyBorder="1"/>
    <xf numFmtId="0" fontId="5" fillId="7" borderId="6" xfId="0" applyFont="1" applyFill="1" applyBorder="1"/>
    <xf numFmtId="0" fontId="5" fillId="7" borderId="9" xfId="0" applyFont="1" applyFill="1" applyBorder="1"/>
    <xf numFmtId="0" fontId="5" fillId="7" borderId="11" xfId="0" applyFont="1" applyFill="1" applyBorder="1"/>
    <xf numFmtId="0" fontId="1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2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4" fillId="3" borderId="7" xfId="0" applyFont="1" applyFill="1" applyBorder="1"/>
    <xf numFmtId="0" fontId="5" fillId="3" borderId="7" xfId="0" applyFont="1" applyFill="1" applyBorder="1"/>
    <xf numFmtId="0" fontId="5" fillId="7" borderId="3" xfId="0" applyFont="1" applyFill="1" applyBorder="1"/>
    <xf numFmtId="0" fontId="14" fillId="6" borderId="2" xfId="0" applyFont="1" applyFill="1" applyBorder="1"/>
    <xf numFmtId="0" fontId="14" fillId="6" borderId="5" xfId="0" applyFont="1" applyFill="1" applyBorder="1"/>
    <xf numFmtId="0" fontId="12" fillId="3" borderId="6" xfId="0" applyFont="1" applyFill="1" applyBorder="1"/>
    <xf numFmtId="0" fontId="12" fillId="6" borderId="6" xfId="0" applyFont="1" applyFill="1" applyBorder="1"/>
    <xf numFmtId="0" fontId="1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5" fillId="4" borderId="3" xfId="0" applyFont="1" applyFill="1" applyBorder="1" applyAlignment="1">
      <alignment horizontal="center"/>
    </xf>
    <xf numFmtId="0" fontId="5" fillId="6" borderId="5" xfId="0" applyFont="1" applyFill="1" applyBorder="1"/>
    <xf numFmtId="0" fontId="5" fillId="6" borderId="8" xfId="0" applyFont="1" applyFill="1" applyBorder="1"/>
    <xf numFmtId="0" fontId="12" fillId="7" borderId="6" xfId="0" applyFont="1" applyFill="1" applyBorder="1"/>
    <xf numFmtId="0" fontId="12" fillId="2" borderId="6" xfId="0" applyFont="1" applyFill="1" applyBorder="1"/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wrapText="1"/>
    </xf>
    <xf numFmtId="0" fontId="17" fillId="0" borderId="0" xfId="0" applyFont="1"/>
    <xf numFmtId="0" fontId="16" fillId="0" borderId="0" xfId="0" applyFont="1"/>
    <xf numFmtId="0" fontId="19" fillId="0" borderId="0" xfId="0" applyFont="1"/>
    <xf numFmtId="0" fontId="19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9" fillId="0" borderId="0" xfId="0" applyFont="1" applyAlignment="1">
      <alignment horizontal="right"/>
    </xf>
    <xf numFmtId="0" fontId="19" fillId="6" borderId="2" xfId="0" applyFont="1" applyFill="1" applyBorder="1"/>
    <xf numFmtId="0" fontId="19" fillId="6" borderId="3" xfId="0" applyFont="1" applyFill="1" applyBorder="1"/>
    <xf numFmtId="0" fontId="19" fillId="2" borderId="3" xfId="0" applyFont="1" applyFill="1" applyBorder="1"/>
    <xf numFmtId="0" fontId="19" fillId="4" borderId="3" xfId="0" applyFont="1" applyFill="1" applyBorder="1"/>
    <xf numFmtId="0" fontId="19" fillId="7" borderId="3" xfId="0" applyFont="1" applyFill="1" applyBorder="1"/>
    <xf numFmtId="0" fontId="19" fillId="3" borderId="3" xfId="0" applyFont="1" applyFill="1" applyBorder="1"/>
    <xf numFmtId="0" fontId="19" fillId="4" borderId="3" xfId="0" applyFont="1" applyFill="1" applyBorder="1" applyAlignment="1">
      <alignment horizontal="center"/>
    </xf>
    <xf numFmtId="0" fontId="19" fillId="5" borderId="3" xfId="0" applyFont="1" applyFill="1" applyBorder="1"/>
    <xf numFmtId="0" fontId="19" fillId="3" borderId="4" xfId="0" applyFont="1" applyFill="1" applyBorder="1"/>
    <xf numFmtId="0" fontId="19" fillId="6" borderId="5" xfId="0" applyFont="1" applyFill="1" applyBorder="1"/>
    <xf numFmtId="0" fontId="19" fillId="6" borderId="6" xfId="0" applyFont="1" applyFill="1" applyBorder="1"/>
    <xf numFmtId="0" fontId="16" fillId="2" borderId="6" xfId="0" applyFont="1" applyFill="1" applyBorder="1"/>
    <xf numFmtId="0" fontId="19" fillId="2" borderId="6" xfId="0" applyFont="1" applyFill="1" applyBorder="1"/>
    <xf numFmtId="0" fontId="19" fillId="4" borderId="6" xfId="0" applyFont="1" applyFill="1" applyBorder="1"/>
    <xf numFmtId="0" fontId="19" fillId="7" borderId="6" xfId="0" applyFont="1" applyFill="1" applyBorder="1"/>
    <xf numFmtId="0" fontId="19" fillId="3" borderId="6" xfId="0" applyFont="1" applyFill="1" applyBorder="1"/>
    <xf numFmtId="0" fontId="19" fillId="4" borderId="6" xfId="0" applyFont="1" applyFill="1" applyBorder="1" applyAlignment="1">
      <alignment horizontal="center"/>
    </xf>
    <xf numFmtId="0" fontId="19" fillId="5" borderId="6" xfId="0" applyFont="1" applyFill="1" applyBorder="1"/>
    <xf numFmtId="0" fontId="16" fillId="7" borderId="6" xfId="0" applyFont="1" applyFill="1" applyBorder="1"/>
    <xf numFmtId="0" fontId="19" fillId="3" borderId="7" xfId="0" applyFont="1" applyFill="1" applyBorder="1"/>
    <xf numFmtId="49" fontId="19" fillId="0" borderId="0" xfId="0" applyNumberFormat="1" applyFont="1" applyAlignment="1">
      <alignment horizontal="right"/>
    </xf>
    <xf numFmtId="0" fontId="19" fillId="6" borderId="8" xfId="0" applyFont="1" applyFill="1" applyBorder="1"/>
    <xf numFmtId="0" fontId="19" fillId="6" borderId="9" xfId="0" applyFont="1" applyFill="1" applyBorder="1"/>
    <xf numFmtId="0" fontId="19" fillId="2" borderId="9" xfId="0" applyFont="1" applyFill="1" applyBorder="1"/>
    <xf numFmtId="0" fontId="19" fillId="4" borderId="9" xfId="0" applyFont="1" applyFill="1" applyBorder="1"/>
    <xf numFmtId="0" fontId="19" fillId="7" borderId="9" xfId="0" applyFont="1" applyFill="1" applyBorder="1"/>
    <xf numFmtId="0" fontId="19" fillId="3" borderId="9" xfId="0" applyFont="1" applyFill="1" applyBorder="1"/>
    <xf numFmtId="0" fontId="19" fillId="4" borderId="9" xfId="0" applyFont="1" applyFill="1" applyBorder="1" applyAlignment="1">
      <alignment horizontal="center"/>
    </xf>
    <xf numFmtId="0" fontId="19" fillId="5" borderId="9" xfId="0" applyFont="1" applyFill="1" applyBorder="1"/>
    <xf numFmtId="0" fontId="19" fillId="3" borderId="10" xfId="0" applyFont="1" applyFill="1" applyBorder="1"/>
    <xf numFmtId="0" fontId="19" fillId="6" borderId="11" xfId="0" applyFont="1" applyFill="1" applyBorder="1"/>
    <xf numFmtId="0" fontId="19" fillId="2" borderId="11" xfId="0" applyFont="1" applyFill="1" applyBorder="1"/>
    <xf numFmtId="0" fontId="19" fillId="4" borderId="11" xfId="0" applyFont="1" applyFill="1" applyBorder="1"/>
    <xf numFmtId="0" fontId="19" fillId="7" borderId="11" xfId="0" applyFont="1" applyFill="1" applyBorder="1"/>
    <xf numFmtId="0" fontId="19" fillId="3" borderId="11" xfId="0" applyFont="1" applyFill="1" applyBorder="1"/>
    <xf numFmtId="0" fontId="19" fillId="4" borderId="11" xfId="0" applyFont="1" applyFill="1" applyBorder="1" applyAlignment="1">
      <alignment horizontal="center"/>
    </xf>
    <xf numFmtId="0" fontId="19" fillId="5" borderId="11" xfId="0" applyFont="1" applyFill="1" applyBorder="1"/>
    <xf numFmtId="0" fontId="16" fillId="6" borderId="6" xfId="0" applyFont="1" applyFill="1" applyBorder="1"/>
    <xf numFmtId="0" fontId="16" fillId="3" borderId="6" xfId="0" applyFont="1" applyFill="1" applyBorder="1"/>
    <xf numFmtId="0" fontId="20" fillId="0" borderId="1" xfId="0" applyFont="1" applyBorder="1"/>
    <xf numFmtId="0" fontId="20" fillId="0" borderId="1" xfId="0" applyFont="1" applyBorder="1" applyAlignment="1">
      <alignment horizontal="center"/>
    </xf>
    <xf numFmtId="0" fontId="21" fillId="0" borderId="12" xfId="0" applyFont="1" applyBorder="1"/>
    <xf numFmtId="0" fontId="20" fillId="0" borderId="12" xfId="0" applyFont="1" applyBorder="1"/>
    <xf numFmtId="0" fontId="20" fillId="0" borderId="12" xfId="0" applyFont="1" applyBorder="1" applyAlignment="1">
      <alignment horizontal="center"/>
    </xf>
    <xf numFmtId="0" fontId="22" fillId="0" borderId="0" xfId="0" applyFont="1"/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wrapText="1"/>
    </xf>
    <xf numFmtId="0" fontId="2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5468-1B01-C946-966E-B8582CBC7271}">
  <dimension ref="A1:X19"/>
  <sheetViews>
    <sheetView tabSelected="1" zoomScale="90" zoomScaleNormal="90" workbookViewId="0">
      <selection activeCell="F32" sqref="F32"/>
    </sheetView>
  </sheetViews>
  <sheetFormatPr baseColWidth="10" defaultColWidth="8.83203125" defaultRowHeight="16"/>
  <cols>
    <col min="1" max="1" width="47.6640625" customWidth="1"/>
    <col min="2" max="13" width="10.83203125" customWidth="1"/>
    <col min="14" max="14" width="10.83203125" style="31" customWidth="1"/>
    <col min="15" max="22" width="10.83203125" customWidth="1"/>
    <col min="23" max="24" width="18.1640625" bestFit="1" customWidth="1"/>
    <col min="28" max="28" width="156.5" bestFit="1" customWidth="1"/>
  </cols>
  <sheetData>
    <row r="1" spans="1:24" s="2" customFormat="1" ht="25" thickBot="1">
      <c r="A1" s="1" t="s">
        <v>22</v>
      </c>
      <c r="N1" s="29"/>
    </row>
    <row r="2" spans="1:24" s="48" customFormat="1" ht="25" thickBot="1">
      <c r="A2" s="47" t="s">
        <v>21</v>
      </c>
      <c r="N2" s="49"/>
    </row>
    <row r="3" spans="1:24" ht="1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0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s="45" customFormat="1" ht="20">
      <c r="A4" s="44"/>
      <c r="B4" s="44"/>
      <c r="C4" s="50" t="s">
        <v>6</v>
      </c>
      <c r="D4" s="50" t="s">
        <v>6</v>
      </c>
      <c r="E4" s="50" t="s">
        <v>6</v>
      </c>
      <c r="F4" s="50" t="s">
        <v>6</v>
      </c>
      <c r="G4" s="50" t="s">
        <v>6</v>
      </c>
      <c r="H4" s="50" t="s">
        <v>6</v>
      </c>
      <c r="I4" s="50" t="s">
        <v>6</v>
      </c>
      <c r="J4" s="50" t="s">
        <v>6</v>
      </c>
      <c r="K4" s="50" t="s">
        <v>6</v>
      </c>
      <c r="L4" s="51" t="s">
        <v>27</v>
      </c>
      <c r="M4" s="44"/>
      <c r="N4" s="50"/>
      <c r="O4" s="44"/>
      <c r="P4" s="51" t="s">
        <v>28</v>
      </c>
      <c r="Q4" s="50" t="s">
        <v>7</v>
      </c>
      <c r="R4" s="50" t="s">
        <v>7</v>
      </c>
      <c r="S4" s="50" t="s">
        <v>7</v>
      </c>
      <c r="T4" s="50" t="s">
        <v>7</v>
      </c>
      <c r="U4" s="50" t="s">
        <v>7</v>
      </c>
      <c r="V4" s="44"/>
      <c r="W4" s="44"/>
      <c r="X4" s="44"/>
    </row>
    <row r="5" spans="1:24" s="46" customFormat="1" ht="41" thickBot="1">
      <c r="A5" s="59"/>
      <c r="B5" s="59"/>
      <c r="C5" s="59" t="s">
        <v>3</v>
      </c>
      <c r="D5" s="59"/>
      <c r="E5" s="60" t="s">
        <v>17</v>
      </c>
      <c r="F5" s="59"/>
      <c r="G5" s="60" t="s">
        <v>18</v>
      </c>
      <c r="H5" s="59"/>
      <c r="I5" s="60" t="s">
        <v>19</v>
      </c>
      <c r="J5" s="59"/>
      <c r="K5" s="60" t="s">
        <v>20</v>
      </c>
      <c r="L5" s="59"/>
      <c r="M5" s="61"/>
      <c r="N5" s="44" t="s">
        <v>14</v>
      </c>
      <c r="O5" s="61"/>
      <c r="P5" s="61"/>
      <c r="Q5" s="61" t="s">
        <v>15</v>
      </c>
      <c r="R5" s="59"/>
      <c r="S5" s="61" t="s">
        <v>16</v>
      </c>
      <c r="T5" s="59"/>
      <c r="U5" s="60" t="s">
        <v>4</v>
      </c>
    </row>
    <row r="6" spans="1:24" ht="19">
      <c r="A6" s="3"/>
      <c r="B6" s="4" t="s">
        <v>23</v>
      </c>
      <c r="C6" s="55"/>
      <c r="D6" s="37"/>
      <c r="E6" s="5"/>
      <c r="F6" s="5">
        <v>2.4426E-2</v>
      </c>
      <c r="G6" s="16"/>
      <c r="H6" s="16">
        <v>0</v>
      </c>
      <c r="I6" s="54"/>
      <c r="J6" s="54">
        <v>-1.7968999999999999E-2</v>
      </c>
      <c r="K6" s="6"/>
      <c r="L6" s="6">
        <v>2.5156999999999999E-2</v>
      </c>
      <c r="M6" s="16"/>
      <c r="N6" s="62"/>
      <c r="O6" s="16"/>
      <c r="P6" s="25">
        <v>9.2969999999999997E-3</v>
      </c>
      <c r="Q6" s="25"/>
      <c r="R6" s="54">
        <v>-2.3078999999999999E-2</v>
      </c>
      <c r="S6" s="54"/>
      <c r="T6" s="6"/>
      <c r="U6" s="35"/>
      <c r="V6" s="19"/>
    </row>
    <row r="7" spans="1:24" ht="19">
      <c r="A7" s="3"/>
      <c r="B7" s="4" t="s">
        <v>0</v>
      </c>
      <c r="C7" s="56"/>
      <c r="D7" s="38"/>
      <c r="E7" s="66">
        <f>-F12/E13</f>
        <v>-28.487909012292747</v>
      </c>
      <c r="F7" s="7"/>
      <c r="G7" s="17">
        <v>8.74</v>
      </c>
      <c r="H7" s="17"/>
      <c r="I7" s="41">
        <v>11.05</v>
      </c>
      <c r="J7" s="41"/>
      <c r="K7" s="8">
        <v>2.78</v>
      </c>
      <c r="L7" s="8"/>
      <c r="M7" s="17">
        <v>2</v>
      </c>
      <c r="N7" s="32" t="s">
        <v>5</v>
      </c>
      <c r="O7" s="17">
        <v>5.63</v>
      </c>
      <c r="P7" s="26"/>
      <c r="Q7" s="26">
        <v>9.5399999999999991</v>
      </c>
      <c r="R7" s="41"/>
      <c r="S7" s="65">
        <f>-R12/S13</f>
        <v>-14.06445823888952</v>
      </c>
      <c r="T7" s="8"/>
      <c r="U7" s="52"/>
      <c r="V7" s="19"/>
    </row>
    <row r="8" spans="1:24" ht="19">
      <c r="A8" s="3"/>
      <c r="B8" s="4" t="s">
        <v>24</v>
      </c>
      <c r="C8" s="56"/>
      <c r="D8" s="38"/>
      <c r="E8" s="7">
        <v>1</v>
      </c>
      <c r="F8" s="7"/>
      <c r="G8" s="17">
        <v>1.617</v>
      </c>
      <c r="H8" s="17"/>
      <c r="I8" s="41">
        <v>1</v>
      </c>
      <c r="J8" s="41"/>
      <c r="K8" s="8">
        <v>1.649</v>
      </c>
      <c r="L8" s="8"/>
      <c r="M8" s="17">
        <v>1</v>
      </c>
      <c r="N8" s="32"/>
      <c r="O8" s="17">
        <v>1</v>
      </c>
      <c r="P8" s="26"/>
      <c r="Q8" s="26">
        <v>1.617</v>
      </c>
      <c r="R8" s="41"/>
      <c r="S8" s="41">
        <v>1</v>
      </c>
      <c r="T8" s="8"/>
      <c r="U8" s="52"/>
      <c r="V8" s="19"/>
    </row>
    <row r="9" spans="1:24" ht="19">
      <c r="A9" s="3"/>
      <c r="B9" s="9" t="s">
        <v>1</v>
      </c>
      <c r="C9" s="63"/>
      <c r="D9" s="38"/>
      <c r="E9" s="7"/>
      <c r="F9" s="7">
        <f>(E8-G8)*F6</f>
        <v>-1.5070841999999999E-2</v>
      </c>
      <c r="G9" s="17"/>
      <c r="H9" s="17">
        <f>(I8-G8)*H6</f>
        <v>0</v>
      </c>
      <c r="I9" s="41"/>
      <c r="J9" s="41">
        <f>(I8-K8)*J6</f>
        <v>1.1661880999999999E-2</v>
      </c>
      <c r="K9" s="8"/>
      <c r="L9" s="8">
        <f>(K8-M8)*L6</f>
        <v>1.6326892999999999E-2</v>
      </c>
      <c r="M9" s="17"/>
      <c r="N9" s="32" t="s">
        <v>5</v>
      </c>
      <c r="O9" s="17"/>
      <c r="P9" s="26">
        <f>(O8-Q8)*P6</f>
        <v>-5.7362489999999997E-3</v>
      </c>
      <c r="Q9" s="26"/>
      <c r="R9" s="41">
        <f>(Q8-S8)*R6</f>
        <v>-1.4239742999999999E-2</v>
      </c>
      <c r="S9" s="41"/>
      <c r="T9" s="8"/>
      <c r="U9" s="53"/>
    </row>
    <row r="10" spans="1:24" ht="20" thickBot="1">
      <c r="A10" s="3"/>
      <c r="B10" s="4" t="s">
        <v>25</v>
      </c>
      <c r="C10" s="64"/>
      <c r="D10" s="39"/>
      <c r="E10" s="10">
        <f>E7/E8</f>
        <v>-28.487909012292747</v>
      </c>
      <c r="F10" s="10"/>
      <c r="G10" s="18">
        <f>G7/G8</f>
        <v>5.4050711193568342</v>
      </c>
      <c r="H10" s="18"/>
      <c r="I10" s="42">
        <f>I7/I8</f>
        <v>11.05</v>
      </c>
      <c r="J10" s="42"/>
      <c r="K10" s="11">
        <f>K7/K8</f>
        <v>1.6858702243784109</v>
      </c>
      <c r="L10" s="11"/>
      <c r="M10" s="18">
        <f>M7/M8</f>
        <v>2</v>
      </c>
      <c r="N10" s="33"/>
      <c r="O10" s="18">
        <f>O7/O8</f>
        <v>5.63</v>
      </c>
      <c r="P10" s="27"/>
      <c r="Q10" s="27">
        <f>Q7/Q8</f>
        <v>5.899814471243042</v>
      </c>
      <c r="R10" s="42"/>
      <c r="S10" s="42">
        <f>S7/S8</f>
        <v>-14.06445823888952</v>
      </c>
      <c r="T10" s="11"/>
      <c r="U10" s="12"/>
    </row>
    <row r="11" spans="1:24" ht="19.5" customHeight="1">
      <c r="A11" s="3"/>
      <c r="B11" s="4"/>
      <c r="C11" s="40"/>
      <c r="D11" s="40"/>
      <c r="E11" s="20"/>
      <c r="F11" s="20"/>
      <c r="G11" s="24"/>
      <c r="H11" s="24"/>
      <c r="I11" s="43"/>
      <c r="J11" s="43"/>
      <c r="K11" s="21"/>
      <c r="L11" s="21"/>
      <c r="M11" s="24"/>
      <c r="N11" s="34" t="s">
        <v>5</v>
      </c>
      <c r="O11" s="24"/>
      <c r="P11" s="28"/>
      <c r="Q11" s="28"/>
      <c r="R11" s="43"/>
      <c r="S11" s="43"/>
      <c r="T11" s="21"/>
      <c r="U11" s="21"/>
    </row>
    <row r="12" spans="1:24" ht="19">
      <c r="A12" s="3" t="s">
        <v>9</v>
      </c>
      <c r="B12" s="4" t="s">
        <v>2</v>
      </c>
      <c r="C12" s="38"/>
      <c r="D12" s="58"/>
      <c r="E12" s="7"/>
      <c r="F12" s="7">
        <f>H12+(G10*G13)</f>
        <v>2.1451183441161006</v>
      </c>
      <c r="G12" s="17"/>
      <c r="H12" s="17">
        <f>J12+(I10*I13)</f>
        <v>1.5633813750759782</v>
      </c>
      <c r="I12" s="41"/>
      <c r="J12" s="41">
        <f>L12+(K10*K13)</f>
        <v>0.3740920269909036</v>
      </c>
      <c r="K12" s="8"/>
      <c r="L12" s="8">
        <f>N12+(M10*M13)</f>
        <v>0.2</v>
      </c>
      <c r="M12" s="17"/>
      <c r="N12" s="32">
        <v>0</v>
      </c>
      <c r="O12" s="17"/>
      <c r="P12" s="26">
        <f>N12+(O10*O13)</f>
        <v>0.56300000000000006</v>
      </c>
      <c r="Q12" s="26"/>
      <c r="R12" s="41">
        <f>P12+(Q10*Q13)</f>
        <v>1.1339279479876438</v>
      </c>
      <c r="S12" s="41"/>
      <c r="T12" s="57"/>
      <c r="U12" s="8"/>
      <c r="V12" s="36"/>
      <c r="W12" s="22"/>
      <c r="X12" s="15"/>
    </row>
    <row r="13" spans="1:24" ht="19">
      <c r="A13" s="13" t="s">
        <v>8</v>
      </c>
      <c r="B13" s="4" t="s">
        <v>26</v>
      </c>
      <c r="C13" s="38"/>
      <c r="D13" s="58"/>
      <c r="E13" s="7">
        <f>G13+(F9*F12)</f>
        <v>7.5299255666341325E-2</v>
      </c>
      <c r="F13" s="7"/>
      <c r="G13" s="17">
        <f>I13+(H9*H12)</f>
        <v>0.1076279953018167</v>
      </c>
      <c r="H13" s="17"/>
      <c r="I13" s="41">
        <f>K13+(J9*J12)</f>
        <v>0.1076279953018167</v>
      </c>
      <c r="J13" s="41"/>
      <c r="K13" s="8">
        <f>M13+(L9*L12)</f>
        <v>0.1032653786</v>
      </c>
      <c r="L13" s="8"/>
      <c r="M13" s="17">
        <v>0.1</v>
      </c>
      <c r="N13" s="32" t="s">
        <v>5</v>
      </c>
      <c r="O13" s="17">
        <v>0.1</v>
      </c>
      <c r="P13" s="26"/>
      <c r="Q13" s="26">
        <f>O13+(P9*P12)</f>
        <v>9.6770491813000001E-2</v>
      </c>
      <c r="R13" s="41"/>
      <c r="S13" s="41">
        <f>Q13+(R9*R12)</f>
        <v>8.0623649253138585E-2</v>
      </c>
      <c r="T13" s="57"/>
      <c r="U13" s="8"/>
    </row>
    <row r="14" spans="1:24" ht="19">
      <c r="A14" s="13" t="s">
        <v>12</v>
      </c>
      <c r="B14" s="4"/>
      <c r="C14" s="38"/>
      <c r="D14" s="38"/>
      <c r="E14" s="7"/>
      <c r="F14" s="7"/>
      <c r="G14" s="17"/>
      <c r="H14" s="17"/>
      <c r="I14" s="41"/>
      <c r="J14" s="41"/>
      <c r="K14" s="8"/>
      <c r="L14" s="8"/>
      <c r="M14" s="17"/>
      <c r="N14" s="32" t="s">
        <v>5</v>
      </c>
      <c r="O14" s="17"/>
      <c r="P14" s="26"/>
      <c r="Q14" s="26"/>
      <c r="R14" s="41"/>
      <c r="S14" s="41"/>
      <c r="T14" s="8"/>
      <c r="U14" s="8"/>
      <c r="V14" s="3"/>
    </row>
    <row r="15" spans="1:24" ht="19">
      <c r="A15" s="13"/>
      <c r="B15" s="4"/>
      <c r="C15" s="38"/>
      <c r="D15" s="38"/>
      <c r="E15" s="7"/>
      <c r="F15" s="7"/>
      <c r="G15" s="17"/>
      <c r="H15" s="17"/>
      <c r="I15" s="41"/>
      <c r="J15" s="41"/>
      <c r="K15" s="8"/>
      <c r="L15" s="8"/>
      <c r="M15" s="17"/>
      <c r="N15" s="32" t="s">
        <v>5</v>
      </c>
      <c r="O15" s="17"/>
      <c r="P15" s="26"/>
      <c r="Q15" s="26"/>
      <c r="R15" s="41"/>
      <c r="S15" s="41"/>
      <c r="T15" s="8"/>
      <c r="U15" s="8"/>
      <c r="V15" s="3"/>
    </row>
    <row r="16" spans="1:24" ht="19">
      <c r="A16" s="3" t="s">
        <v>10</v>
      </c>
      <c r="B16" s="4" t="s">
        <v>2</v>
      </c>
      <c r="C16" s="38"/>
      <c r="D16" s="58">
        <f>F16+(E10*E17)</f>
        <v>13.280343758391206</v>
      </c>
      <c r="E16" s="7"/>
      <c r="F16" s="7">
        <f>H16+(G10*G17)</f>
        <v>17.078760954202686</v>
      </c>
      <c r="G16" s="17"/>
      <c r="H16" s="17">
        <f>J16+(I10*I17)</f>
        <v>14.966860915900355</v>
      </c>
      <c r="I16" s="41"/>
      <c r="J16" s="41">
        <f>L16+(K10*K17)</f>
        <v>10.649342254644026</v>
      </c>
      <c r="K16" s="8"/>
      <c r="L16" s="8">
        <f>N16+(M10*M17)</f>
        <v>10.199999999999999</v>
      </c>
      <c r="M16" s="17"/>
      <c r="N16" s="32">
        <v>10</v>
      </c>
      <c r="O16" s="17"/>
      <c r="P16" s="26">
        <f>N16+(O10*O17)</f>
        <v>10.563000000000001</v>
      </c>
      <c r="Q16" s="26"/>
      <c r="R16" s="41">
        <f>P16+(Q10*Q17)</f>
        <v>10.795499899379109</v>
      </c>
      <c r="S16" s="41"/>
      <c r="T16" s="57">
        <f>R16+(S10*S17)</f>
        <v>12.40330857339692</v>
      </c>
      <c r="U16" s="8"/>
      <c r="V16" s="22"/>
      <c r="W16" s="23"/>
      <c r="X16" s="15"/>
    </row>
    <row r="17" spans="1:22" ht="19">
      <c r="A17" s="13" t="s">
        <v>11</v>
      </c>
      <c r="B17" s="4" t="s">
        <v>26</v>
      </c>
      <c r="C17" s="38"/>
      <c r="D17" s="38"/>
      <c r="E17" s="7">
        <f>G17+(F9*F16)</f>
        <v>0.13333436280537242</v>
      </c>
      <c r="F17" s="7"/>
      <c r="G17" s="17">
        <f>I17+(H9*H16)</f>
        <v>0.39072567070193032</v>
      </c>
      <c r="H17" s="17"/>
      <c r="I17" s="41">
        <f>K17+(J9*J16)</f>
        <v>0.39072567070193032</v>
      </c>
      <c r="J17" s="41"/>
      <c r="K17" s="8">
        <f>M17+(L9*L16)</f>
        <v>0.26653430859999999</v>
      </c>
      <c r="L17" s="8"/>
      <c r="M17" s="17">
        <v>0.1</v>
      </c>
      <c r="N17" s="32" t="s">
        <v>5</v>
      </c>
      <c r="O17" s="17">
        <v>0.1</v>
      </c>
      <c r="P17" s="26"/>
      <c r="Q17" s="26">
        <f>O17+(P9*P16)</f>
        <v>3.9408001813000006E-2</v>
      </c>
      <c r="R17" s="41"/>
      <c r="S17" s="41">
        <f>Q17+(R9*R16)</f>
        <v>-0.11431714231068438</v>
      </c>
      <c r="T17" s="8"/>
      <c r="U17" s="8"/>
      <c r="V17" s="3"/>
    </row>
    <row r="18" spans="1:22" ht="19">
      <c r="A18" s="1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0"/>
      <c r="O18" s="3"/>
      <c r="P18" s="3"/>
      <c r="Q18" s="3"/>
      <c r="R18" s="3"/>
      <c r="S18" s="3"/>
      <c r="T18" s="3"/>
      <c r="U18" s="3"/>
    </row>
    <row r="19" spans="1:22" ht="19">
      <c r="A19" s="3"/>
      <c r="B19" s="3"/>
      <c r="C19" s="14" t="s">
        <v>31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0"/>
      <c r="O19" s="3"/>
      <c r="P19" s="3"/>
      <c r="Q19" s="3"/>
      <c r="R19" s="3"/>
      <c r="S19" s="3"/>
      <c r="T19" s="14" t="s">
        <v>32</v>
      </c>
      <c r="U1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552C0-5059-6745-9744-D14407748DB0}">
  <dimension ref="A1:X19"/>
  <sheetViews>
    <sheetView zoomScale="90" zoomScaleNormal="90" workbookViewId="0">
      <selection activeCell="B36" sqref="B36"/>
    </sheetView>
  </sheetViews>
  <sheetFormatPr baseColWidth="10" defaultColWidth="8.83203125" defaultRowHeight="16"/>
  <cols>
    <col min="1" max="1" width="47.6640625" style="120" customWidth="1"/>
    <col min="2" max="13" width="10.83203125" style="120" customWidth="1"/>
    <col min="14" max="14" width="10.83203125" style="123" customWidth="1"/>
    <col min="15" max="22" width="10.83203125" style="120" customWidth="1"/>
    <col min="23" max="24" width="18.1640625" style="120" bestFit="1" customWidth="1"/>
    <col min="25" max="27" width="8.83203125" style="120"/>
    <col min="28" max="28" width="156.5" style="120" bestFit="1" customWidth="1"/>
    <col min="29" max="16384" width="8.83203125" style="120"/>
  </cols>
  <sheetData>
    <row r="1" spans="1:24" s="115" customFormat="1" ht="25" thickBot="1">
      <c r="A1" s="115" t="s">
        <v>22</v>
      </c>
      <c r="N1" s="116"/>
    </row>
    <row r="2" spans="1:24" s="118" customFormat="1" ht="25" thickBot="1">
      <c r="A2" s="117" t="s">
        <v>21</v>
      </c>
      <c r="N2" s="119"/>
    </row>
    <row r="3" spans="1:24" ht="19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  <c r="O3" s="72"/>
      <c r="P3" s="72"/>
      <c r="Q3" s="72"/>
      <c r="R3" s="72"/>
      <c r="S3" s="72"/>
      <c r="T3" s="72"/>
      <c r="U3" s="72"/>
      <c r="V3" s="72"/>
      <c r="W3" s="72"/>
      <c r="X3" s="72"/>
    </row>
    <row r="4" spans="1:24" s="121" customFormat="1" ht="20">
      <c r="A4" s="74"/>
      <c r="B4" s="74"/>
      <c r="C4" s="67" t="s">
        <v>6</v>
      </c>
      <c r="D4" s="67" t="s">
        <v>6</v>
      </c>
      <c r="E4" s="67" t="s">
        <v>6</v>
      </c>
      <c r="F4" s="67" t="s">
        <v>6</v>
      </c>
      <c r="G4" s="67" t="s">
        <v>6</v>
      </c>
      <c r="H4" s="67" t="s">
        <v>6</v>
      </c>
      <c r="I4" s="67" t="s">
        <v>6</v>
      </c>
      <c r="J4" s="67" t="s">
        <v>6</v>
      </c>
      <c r="K4" s="67" t="s">
        <v>6</v>
      </c>
      <c r="L4" s="67" t="s">
        <v>27</v>
      </c>
      <c r="M4" s="74"/>
      <c r="N4" s="67"/>
      <c r="O4" s="74"/>
      <c r="P4" s="67" t="s">
        <v>28</v>
      </c>
      <c r="Q4" s="67" t="s">
        <v>7</v>
      </c>
      <c r="R4" s="67" t="s">
        <v>7</v>
      </c>
      <c r="S4" s="67" t="s">
        <v>7</v>
      </c>
      <c r="T4" s="67" t="s">
        <v>7</v>
      </c>
      <c r="U4" s="67" t="s">
        <v>7</v>
      </c>
      <c r="V4" s="74"/>
      <c r="W4" s="74"/>
      <c r="X4" s="74"/>
    </row>
    <row r="5" spans="1:24" s="122" customFormat="1" ht="41" thickBot="1">
      <c r="A5" s="68"/>
      <c r="B5" s="68"/>
      <c r="C5" s="68" t="s">
        <v>3</v>
      </c>
      <c r="D5" s="68"/>
      <c r="E5" s="68" t="s">
        <v>17</v>
      </c>
      <c r="F5" s="68"/>
      <c r="G5" s="68" t="s">
        <v>18</v>
      </c>
      <c r="H5" s="68"/>
      <c r="I5" s="68" t="s">
        <v>19</v>
      </c>
      <c r="J5" s="68"/>
      <c r="K5" s="68" t="s">
        <v>20</v>
      </c>
      <c r="L5" s="68"/>
      <c r="M5" s="69"/>
      <c r="N5" s="74" t="s">
        <v>14</v>
      </c>
      <c r="O5" s="69"/>
      <c r="P5" s="69"/>
      <c r="Q5" s="69" t="s">
        <v>15</v>
      </c>
      <c r="R5" s="68"/>
      <c r="S5" s="69" t="s">
        <v>16</v>
      </c>
      <c r="T5" s="68"/>
      <c r="U5" s="68" t="s">
        <v>4</v>
      </c>
    </row>
    <row r="6" spans="1:24" ht="19">
      <c r="A6" s="72"/>
      <c r="B6" s="75" t="s">
        <v>23</v>
      </c>
      <c r="C6" s="76"/>
      <c r="D6" s="77"/>
      <c r="E6" s="78"/>
      <c r="F6" s="78">
        <v>2.4426E-2</v>
      </c>
      <c r="G6" s="79"/>
      <c r="H6" s="79">
        <v>0</v>
      </c>
      <c r="I6" s="80"/>
      <c r="J6" s="80">
        <v>-1.7968999999999999E-2</v>
      </c>
      <c r="K6" s="81"/>
      <c r="L6" s="81">
        <v>2.5156999999999999E-2</v>
      </c>
      <c r="M6" s="79"/>
      <c r="N6" s="82"/>
      <c r="O6" s="79"/>
      <c r="P6" s="83">
        <v>9.2969999999999997E-3</v>
      </c>
      <c r="Q6" s="83"/>
      <c r="R6" s="80">
        <v>-2.3078999999999999E-2</v>
      </c>
      <c r="S6" s="80"/>
      <c r="T6" s="81"/>
      <c r="U6" s="84"/>
      <c r="V6" s="72"/>
    </row>
    <row r="7" spans="1:24" ht="19">
      <c r="A7" s="72"/>
      <c r="B7" s="75" t="s">
        <v>0</v>
      </c>
      <c r="C7" s="85"/>
      <c r="D7" s="86"/>
      <c r="E7" s="87">
        <f>-F12/E13</f>
        <v>-28.487909012292747</v>
      </c>
      <c r="F7" s="88"/>
      <c r="G7" s="89">
        <v>8.74</v>
      </c>
      <c r="H7" s="89"/>
      <c r="I7" s="90">
        <v>11.05</v>
      </c>
      <c r="J7" s="90"/>
      <c r="K7" s="91">
        <v>2.78</v>
      </c>
      <c r="L7" s="91"/>
      <c r="M7" s="89">
        <v>2</v>
      </c>
      <c r="N7" s="92" t="s">
        <v>5</v>
      </c>
      <c r="O7" s="89">
        <v>5.63</v>
      </c>
      <c r="P7" s="93"/>
      <c r="Q7" s="93">
        <v>9.5399999999999991</v>
      </c>
      <c r="R7" s="90"/>
      <c r="S7" s="94">
        <f>-R12/S13</f>
        <v>-14.06445823888952</v>
      </c>
      <c r="T7" s="91"/>
      <c r="U7" s="95"/>
      <c r="V7" s="72"/>
    </row>
    <row r="8" spans="1:24" ht="19">
      <c r="A8" s="72"/>
      <c r="B8" s="75" t="s">
        <v>24</v>
      </c>
      <c r="C8" s="85"/>
      <c r="D8" s="86"/>
      <c r="E8" s="88">
        <v>1</v>
      </c>
      <c r="F8" s="88"/>
      <c r="G8" s="89">
        <v>1.617</v>
      </c>
      <c r="H8" s="89"/>
      <c r="I8" s="90">
        <v>1</v>
      </c>
      <c r="J8" s="90"/>
      <c r="K8" s="91">
        <v>1.649</v>
      </c>
      <c r="L8" s="91"/>
      <c r="M8" s="89">
        <v>1</v>
      </c>
      <c r="N8" s="92"/>
      <c r="O8" s="89">
        <v>1</v>
      </c>
      <c r="P8" s="93"/>
      <c r="Q8" s="93">
        <v>1.617</v>
      </c>
      <c r="R8" s="90"/>
      <c r="S8" s="90">
        <v>1</v>
      </c>
      <c r="T8" s="91"/>
      <c r="U8" s="95"/>
      <c r="V8" s="72"/>
    </row>
    <row r="9" spans="1:24" ht="19">
      <c r="A9" s="72"/>
      <c r="B9" s="96" t="s">
        <v>1</v>
      </c>
      <c r="C9" s="85"/>
      <c r="D9" s="86"/>
      <c r="E9" s="88"/>
      <c r="F9" s="88">
        <f>(E8-G8)*F6</f>
        <v>-1.5070841999999999E-2</v>
      </c>
      <c r="G9" s="89"/>
      <c r="H9" s="89">
        <f>(I8-G8)*H6</f>
        <v>0</v>
      </c>
      <c r="I9" s="90"/>
      <c r="J9" s="90">
        <f>(I8-K8)*J6</f>
        <v>1.1661880999999999E-2</v>
      </c>
      <c r="K9" s="91"/>
      <c r="L9" s="91">
        <f>(K8-M8)*L6</f>
        <v>1.6326892999999999E-2</v>
      </c>
      <c r="M9" s="89"/>
      <c r="N9" s="92" t="s">
        <v>5</v>
      </c>
      <c r="O9" s="89"/>
      <c r="P9" s="93">
        <f>(O8-Q8)*P6</f>
        <v>-5.7362489999999997E-3</v>
      </c>
      <c r="Q9" s="93"/>
      <c r="R9" s="90">
        <f>(Q8-S8)*R6</f>
        <v>-1.4239742999999999E-2</v>
      </c>
      <c r="S9" s="90"/>
      <c r="T9" s="91"/>
      <c r="U9" s="95"/>
    </row>
    <row r="10" spans="1:24" ht="20" thickBot="1">
      <c r="A10" s="72"/>
      <c r="B10" s="75" t="s">
        <v>25</v>
      </c>
      <c r="C10" s="97"/>
      <c r="D10" s="98"/>
      <c r="E10" s="99">
        <f>E7/E8</f>
        <v>-28.487909012292747</v>
      </c>
      <c r="F10" s="99"/>
      <c r="G10" s="100">
        <f>G7/G8</f>
        <v>5.4050711193568342</v>
      </c>
      <c r="H10" s="100"/>
      <c r="I10" s="101">
        <f>I7/I8</f>
        <v>11.05</v>
      </c>
      <c r="J10" s="101"/>
      <c r="K10" s="102">
        <f>K7/K8</f>
        <v>1.6858702243784109</v>
      </c>
      <c r="L10" s="102"/>
      <c r="M10" s="100">
        <f>M7/M8</f>
        <v>2</v>
      </c>
      <c r="N10" s="103"/>
      <c r="O10" s="100">
        <f>O7/O8</f>
        <v>5.63</v>
      </c>
      <c r="P10" s="104"/>
      <c r="Q10" s="104">
        <f>Q7/Q8</f>
        <v>5.899814471243042</v>
      </c>
      <c r="R10" s="101"/>
      <c r="S10" s="101">
        <f>S7/S8</f>
        <v>-14.06445823888952</v>
      </c>
      <c r="T10" s="102"/>
      <c r="U10" s="105"/>
    </row>
    <row r="11" spans="1:24" ht="19.5" customHeight="1">
      <c r="A11" s="72"/>
      <c r="B11" s="75"/>
      <c r="C11" s="106"/>
      <c r="D11" s="106"/>
      <c r="E11" s="107"/>
      <c r="F11" s="107"/>
      <c r="G11" s="108"/>
      <c r="H11" s="108"/>
      <c r="I11" s="109"/>
      <c r="J11" s="109"/>
      <c r="K11" s="110"/>
      <c r="L11" s="110"/>
      <c r="M11" s="108"/>
      <c r="N11" s="111" t="s">
        <v>5</v>
      </c>
      <c r="O11" s="108"/>
      <c r="P11" s="112"/>
      <c r="Q11" s="112"/>
      <c r="R11" s="109"/>
      <c r="S11" s="109"/>
      <c r="T11" s="110"/>
      <c r="U11" s="110"/>
    </row>
    <row r="12" spans="1:24" ht="19">
      <c r="A12" s="72" t="s">
        <v>9</v>
      </c>
      <c r="B12" s="75" t="s">
        <v>2</v>
      </c>
      <c r="C12" s="86"/>
      <c r="D12" s="113"/>
      <c r="E12" s="88"/>
      <c r="F12" s="88">
        <f>H12+(G10*G13)</f>
        <v>2.1451183441161006</v>
      </c>
      <c r="G12" s="89"/>
      <c r="H12" s="89">
        <f>J12+(I10*I13)</f>
        <v>1.5633813750759782</v>
      </c>
      <c r="I12" s="90"/>
      <c r="J12" s="90">
        <f>L12+(K10*K13)</f>
        <v>0.3740920269909036</v>
      </c>
      <c r="K12" s="91"/>
      <c r="L12" s="91">
        <f>N12+(M10*M13)</f>
        <v>0.2</v>
      </c>
      <c r="M12" s="89"/>
      <c r="N12" s="92">
        <v>0</v>
      </c>
      <c r="O12" s="89"/>
      <c r="P12" s="93">
        <f>N12+(O10*O13)</f>
        <v>0.56300000000000006</v>
      </c>
      <c r="Q12" s="93"/>
      <c r="R12" s="90">
        <f>P12+(Q10*Q13)</f>
        <v>1.1339279479876438</v>
      </c>
      <c r="S12" s="90"/>
      <c r="T12" s="114"/>
      <c r="U12" s="91"/>
      <c r="V12" s="70"/>
      <c r="W12" s="71"/>
      <c r="X12" s="72"/>
    </row>
    <row r="13" spans="1:24" ht="19">
      <c r="A13" s="71" t="s">
        <v>8</v>
      </c>
      <c r="B13" s="75" t="s">
        <v>26</v>
      </c>
      <c r="C13" s="86"/>
      <c r="D13" s="113"/>
      <c r="E13" s="88">
        <f>G13+(F9*F12)</f>
        <v>7.5299255666341325E-2</v>
      </c>
      <c r="F13" s="88"/>
      <c r="G13" s="89">
        <f>I13+(H9*H12)</f>
        <v>0.1076279953018167</v>
      </c>
      <c r="H13" s="89"/>
      <c r="I13" s="90">
        <f>K13+(J9*J12)</f>
        <v>0.1076279953018167</v>
      </c>
      <c r="J13" s="90"/>
      <c r="K13" s="91">
        <f>M13+(L9*L12)</f>
        <v>0.1032653786</v>
      </c>
      <c r="L13" s="91"/>
      <c r="M13" s="89">
        <v>0.1</v>
      </c>
      <c r="N13" s="92" t="s">
        <v>5</v>
      </c>
      <c r="O13" s="89">
        <v>0.1</v>
      </c>
      <c r="P13" s="93"/>
      <c r="Q13" s="93">
        <f>O13+(P9*P12)</f>
        <v>9.6770491813000001E-2</v>
      </c>
      <c r="R13" s="90"/>
      <c r="S13" s="90">
        <f>Q13+(R9*R12)</f>
        <v>8.0623649253138585E-2</v>
      </c>
      <c r="T13" s="114"/>
      <c r="U13" s="91"/>
    </row>
    <row r="14" spans="1:24" ht="19">
      <c r="A14" s="71" t="s">
        <v>29</v>
      </c>
      <c r="B14" s="75"/>
      <c r="C14" s="86"/>
      <c r="D14" s="86"/>
      <c r="E14" s="88"/>
      <c r="F14" s="88"/>
      <c r="G14" s="89"/>
      <c r="H14" s="89"/>
      <c r="I14" s="90"/>
      <c r="J14" s="90"/>
      <c r="K14" s="91"/>
      <c r="L14" s="91"/>
      <c r="M14" s="89"/>
      <c r="N14" s="92" t="s">
        <v>5</v>
      </c>
      <c r="O14" s="89"/>
      <c r="P14" s="93"/>
      <c r="Q14" s="93"/>
      <c r="R14" s="90"/>
      <c r="S14" s="90"/>
      <c r="T14" s="91"/>
      <c r="U14" s="91"/>
      <c r="V14" s="72"/>
    </row>
    <row r="15" spans="1:24" ht="19">
      <c r="A15" s="71"/>
      <c r="B15" s="75"/>
      <c r="C15" s="86"/>
      <c r="D15" s="86"/>
      <c r="E15" s="88"/>
      <c r="F15" s="88"/>
      <c r="G15" s="89"/>
      <c r="H15" s="89"/>
      <c r="I15" s="90"/>
      <c r="J15" s="90"/>
      <c r="K15" s="91"/>
      <c r="L15" s="91"/>
      <c r="M15" s="89"/>
      <c r="N15" s="92" t="s">
        <v>5</v>
      </c>
      <c r="O15" s="89"/>
      <c r="P15" s="93"/>
      <c r="Q15" s="93"/>
      <c r="R15" s="90"/>
      <c r="S15" s="90"/>
      <c r="T15" s="91"/>
      <c r="U15" s="91"/>
      <c r="V15" s="72"/>
    </row>
    <row r="16" spans="1:24" ht="19">
      <c r="A16" s="72" t="s">
        <v>10</v>
      </c>
      <c r="B16" s="75" t="s">
        <v>2</v>
      </c>
      <c r="C16" s="86"/>
      <c r="D16" s="113">
        <f>F16+(E10*E17)</f>
        <v>13.280343758391206</v>
      </c>
      <c r="E16" s="88"/>
      <c r="F16" s="88">
        <f>H16+(G10*G17)</f>
        <v>17.078760954202686</v>
      </c>
      <c r="G16" s="89"/>
      <c r="H16" s="89">
        <f>J16+(I10*I17)</f>
        <v>14.966860915900355</v>
      </c>
      <c r="I16" s="90"/>
      <c r="J16" s="90">
        <f>L16+(K10*K17)</f>
        <v>10.649342254644026</v>
      </c>
      <c r="K16" s="91"/>
      <c r="L16" s="91">
        <f>N16+(M10*M17)</f>
        <v>10.199999999999999</v>
      </c>
      <c r="M16" s="89"/>
      <c r="N16" s="92">
        <v>10</v>
      </c>
      <c r="O16" s="89"/>
      <c r="P16" s="93">
        <f>N16+(O10*O17)</f>
        <v>10.563000000000001</v>
      </c>
      <c r="Q16" s="93"/>
      <c r="R16" s="90">
        <f>P16+(Q10*Q17)</f>
        <v>10.795499899379109</v>
      </c>
      <c r="S16" s="90"/>
      <c r="T16" s="114">
        <f>R16+(S10*S17)</f>
        <v>12.40330857339692</v>
      </c>
      <c r="U16" s="91"/>
      <c r="V16" s="71"/>
      <c r="W16" s="71"/>
      <c r="X16" s="72"/>
    </row>
    <row r="17" spans="1:22" ht="19">
      <c r="A17" s="71" t="s">
        <v>11</v>
      </c>
      <c r="B17" s="75" t="s">
        <v>26</v>
      </c>
      <c r="C17" s="86"/>
      <c r="D17" s="86"/>
      <c r="E17" s="88">
        <f>G17+(F9*F16)</f>
        <v>0.13333436280537242</v>
      </c>
      <c r="F17" s="88"/>
      <c r="G17" s="89">
        <f>I17+(H9*H16)</f>
        <v>0.39072567070193032</v>
      </c>
      <c r="H17" s="89"/>
      <c r="I17" s="90">
        <f>K17+(J9*J16)</f>
        <v>0.39072567070193032</v>
      </c>
      <c r="J17" s="90"/>
      <c r="K17" s="91">
        <f>M17+(L9*L16)</f>
        <v>0.26653430859999999</v>
      </c>
      <c r="L17" s="91"/>
      <c r="M17" s="89">
        <v>0.1</v>
      </c>
      <c r="N17" s="92" t="s">
        <v>5</v>
      </c>
      <c r="O17" s="89">
        <v>0.1</v>
      </c>
      <c r="P17" s="93"/>
      <c r="Q17" s="93">
        <f>O17+(P9*P16)</f>
        <v>3.9408001813000006E-2</v>
      </c>
      <c r="R17" s="90"/>
      <c r="S17" s="90">
        <f>Q17+(R9*R16)</f>
        <v>-0.11431714231068438</v>
      </c>
      <c r="T17" s="91"/>
      <c r="U17" s="91"/>
      <c r="V17" s="72"/>
    </row>
    <row r="18" spans="1:22" ht="19">
      <c r="A18" s="71" t="s">
        <v>30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3"/>
      <c r="O18" s="72"/>
      <c r="P18" s="72"/>
      <c r="Q18" s="72"/>
      <c r="R18" s="72"/>
      <c r="S18" s="72"/>
      <c r="T18" s="72"/>
      <c r="U18" s="72"/>
    </row>
    <row r="19" spans="1:22" ht="19">
      <c r="A19" s="72"/>
      <c r="B19" s="72"/>
      <c r="C19" s="72" t="s">
        <v>31</v>
      </c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3"/>
      <c r="O19" s="72"/>
      <c r="P19" s="72"/>
      <c r="Q19" s="72"/>
      <c r="R19" s="72"/>
      <c r="S19" s="72"/>
      <c r="T19" s="72" t="s">
        <v>32</v>
      </c>
      <c r="U19" s="7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Locate EP and XP - Thick Lens</vt:lpstr>
      <vt:lpstr>BACKUP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2023-01-10T21:43:37Z</dcterms:created>
  <dcterms:modified xsi:type="dcterms:W3CDTF">2023-01-23T01:21:02Z</dcterms:modified>
</cp:coreProperties>
</file>