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NH81HMJ\Desktop\"/>
    </mc:Choice>
  </mc:AlternateContent>
  <bookViews>
    <workbookView xWindow="0" yWindow="0" windowWidth="21600" windowHeight="9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  <c r="C16" i="1"/>
  <c r="C14" i="1"/>
  <c r="C13" i="1"/>
  <c r="C9" i="1"/>
  <c r="E9" i="1"/>
  <c r="C10" i="1" l="1"/>
  <c r="B18" i="1" l="1"/>
  <c r="B16" i="1"/>
  <c r="B11" i="1"/>
  <c r="B10" i="1"/>
  <c r="B12" i="1"/>
  <c r="B15" i="1"/>
  <c r="B8" i="1"/>
  <c r="B4" i="1"/>
  <c r="C15" i="1"/>
  <c r="N19" i="1"/>
  <c r="M19" i="1"/>
  <c r="L19" i="1"/>
  <c r="C8" i="1" l="1"/>
  <c r="C4" i="1"/>
  <c r="E4" i="1" s="1"/>
  <c r="C11" i="1"/>
  <c r="C12" i="1" s="1"/>
  <c r="E3" i="1" l="1"/>
  <c r="E2" i="1"/>
  <c r="E5" i="1"/>
  <c r="E6" i="1"/>
</calcChain>
</file>

<file path=xl/sharedStrings.xml><?xml version="1.0" encoding="utf-8"?>
<sst xmlns="http://schemas.openxmlformats.org/spreadsheetml/2006/main" count="32" uniqueCount="22">
  <si>
    <t>Radial wall</t>
  </si>
  <si>
    <t>OD</t>
  </si>
  <si>
    <t>Height</t>
  </si>
  <si>
    <t>Plug OD</t>
  </si>
  <si>
    <t>Expansion</t>
  </si>
  <si>
    <t>OD Circumferential stretch</t>
  </si>
  <si>
    <t>OD Strain</t>
  </si>
  <si>
    <t>mm/mm</t>
  </si>
  <si>
    <t>mm</t>
  </si>
  <si>
    <t>E</t>
  </si>
  <si>
    <t>ShA</t>
  </si>
  <si>
    <t>OD Circumferential stess</t>
  </si>
  <si>
    <t>MPa</t>
  </si>
  <si>
    <t>ID</t>
  </si>
  <si>
    <t>Pi Contact Pressure</t>
  </si>
  <si>
    <t>Kg/mm^2</t>
  </si>
  <si>
    <t>Contact area</t>
  </si>
  <si>
    <t>Contact Force</t>
  </si>
  <si>
    <t>FKM Friction Factor</t>
  </si>
  <si>
    <t>Grommet sliding Resistance</t>
  </si>
  <si>
    <t>Kg</t>
  </si>
  <si>
    <t>mm^2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</si>
</sst>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"/>
  <sheetViews>
    <sheetView tabSelected="1" workbookViewId="0">
      <selection activeCell="C18" sqref="C18"/>
    </sheetView>
  </sheetViews>
  <sheetFormatPr defaultRowHeight="12.75" x14ac:dyDescent="0.2"/>
  <cols>
    <col min="1" max="1" width="24.28515625" customWidth="1"/>
    <col min="2" max="2" width="8" customWidth="1"/>
    <col min="3" max="3" width="9.140625" customWidth="1"/>
  </cols>
  <sheetData>
    <row r="2" spans="1:6" x14ac:dyDescent="0.2">
      <c r="A2" t="s">
        <v>13</v>
      </c>
      <c r="B2">
        <v>8.1999999999999993</v>
      </c>
      <c r="C2">
        <v>8.1999999999999993</v>
      </c>
      <c r="D2" t="s">
        <v>8</v>
      </c>
      <c r="E2">
        <f>C2*$C$8</f>
        <v>8.6</v>
      </c>
    </row>
    <row r="3" spans="1:6" x14ac:dyDescent="0.2">
      <c r="A3" t="s">
        <v>0</v>
      </c>
      <c r="B3">
        <v>3.2</v>
      </c>
      <c r="C3">
        <v>3.2</v>
      </c>
      <c r="D3" t="s">
        <v>8</v>
      </c>
      <c r="E3">
        <f>C3*$C$8</f>
        <v>3.3560975609756101</v>
      </c>
    </row>
    <row r="4" spans="1:6" x14ac:dyDescent="0.2">
      <c r="A4" t="s">
        <v>1</v>
      </c>
      <c r="B4">
        <f>B2+2*B3</f>
        <v>14.6</v>
      </c>
      <c r="C4">
        <f>C2+2*C3</f>
        <v>14.6</v>
      </c>
      <c r="D4" t="s">
        <v>8</v>
      </c>
      <c r="E4">
        <f>C4*$C$8</f>
        <v>15.31219512195122</v>
      </c>
    </row>
    <row r="5" spans="1:6" x14ac:dyDescent="0.2">
      <c r="A5" t="s">
        <v>2</v>
      </c>
      <c r="B5">
        <v>2.8</v>
      </c>
      <c r="C5">
        <v>2.8</v>
      </c>
      <c r="D5" t="s">
        <v>8</v>
      </c>
      <c r="E5">
        <f>C5*$C$8</f>
        <v>2.9365853658536585</v>
      </c>
    </row>
    <row r="6" spans="1:6" x14ac:dyDescent="0.2">
      <c r="A6" t="s">
        <v>3</v>
      </c>
      <c r="B6">
        <v>8.6</v>
      </c>
      <c r="C6">
        <v>8.6</v>
      </c>
      <c r="D6" t="s">
        <v>8</v>
      </c>
      <c r="E6">
        <f>C6*$C$8</f>
        <v>9.0195121951219512</v>
      </c>
    </row>
    <row r="8" spans="1:6" x14ac:dyDescent="0.2">
      <c r="A8" t="s">
        <v>4</v>
      </c>
      <c r="B8">
        <f>B6/B2</f>
        <v>1.0487804878048781</v>
      </c>
      <c r="C8" s="1">
        <f>C6/C2</f>
        <v>1.0487804878048781</v>
      </c>
      <c r="D8" t="s">
        <v>7</v>
      </c>
    </row>
    <row r="9" spans="1:6" x14ac:dyDescent="0.2">
      <c r="A9" t="s">
        <v>5</v>
      </c>
      <c r="B9" s="2">
        <v>2.2400000000000002</v>
      </c>
      <c r="C9" s="3">
        <f>C8*C4</f>
        <v>15.31219512195122</v>
      </c>
      <c r="D9" t="s">
        <v>8</v>
      </c>
      <c r="E9">
        <f>B9/B8</f>
        <v>2.135813953488372</v>
      </c>
    </row>
    <row r="10" spans="1:6" x14ac:dyDescent="0.2">
      <c r="A10" t="s">
        <v>6</v>
      </c>
      <c r="B10">
        <f>(B6-B2)/B2</f>
        <v>4.8780487804878099E-2</v>
      </c>
      <c r="C10">
        <f>(C6-C2)/C2</f>
        <v>4.8780487804878099E-2</v>
      </c>
      <c r="D10" t="s">
        <v>7</v>
      </c>
    </row>
    <row r="11" spans="1:6" x14ac:dyDescent="0.2">
      <c r="A11" t="s">
        <v>9</v>
      </c>
      <c r="B11">
        <f>EXP((E11)*0.0235-0.6403)</f>
        <v>1.9197596578478497</v>
      </c>
      <c r="C11">
        <f>EXP((E11)*0.0235-0.6403)</f>
        <v>1.9197596578478497</v>
      </c>
      <c r="D11" t="s">
        <v>12</v>
      </c>
      <c r="E11">
        <v>55</v>
      </c>
      <c r="F11" t="s">
        <v>10</v>
      </c>
    </row>
    <row r="12" spans="1:6" x14ac:dyDescent="0.2">
      <c r="A12" t="s">
        <v>11</v>
      </c>
      <c r="B12">
        <f>B11*B10</f>
        <v>9.364681257794398E-2</v>
      </c>
      <c r="C12">
        <f>C11*C10</f>
        <v>9.364681257794398E-2</v>
      </c>
      <c r="D12" t="s">
        <v>12</v>
      </c>
    </row>
    <row r="13" spans="1:6" x14ac:dyDescent="0.2">
      <c r="A13" t="s">
        <v>14</v>
      </c>
      <c r="B13" s="2">
        <v>7.2999999999999995E-2</v>
      </c>
      <c r="C13" s="3">
        <f>2*C3*C12/C4</f>
        <v>4.1050657568413799E-2</v>
      </c>
      <c r="D13" t="s">
        <v>12</v>
      </c>
    </row>
    <row r="14" spans="1:6" x14ac:dyDescent="0.2">
      <c r="A14" t="s">
        <v>14</v>
      </c>
      <c r="B14" s="2">
        <v>9.4999999999999998E-3</v>
      </c>
      <c r="C14" s="3">
        <f>C13/9.80665</f>
        <v>4.186002107591665E-3</v>
      </c>
      <c r="D14" t="s">
        <v>15</v>
      </c>
    </row>
    <row r="15" spans="1:6" x14ac:dyDescent="0.2">
      <c r="A15" t="s">
        <v>16</v>
      </c>
      <c r="B15">
        <f>PI()*B2*B5</f>
        <v>72.13096732642164</v>
      </c>
      <c r="C15">
        <f>PI()*C2*C5</f>
        <v>72.13096732642164</v>
      </c>
      <c r="D15" t="s">
        <v>21</v>
      </c>
    </row>
    <row r="16" spans="1:6" x14ac:dyDescent="0.2">
      <c r="A16" t="s">
        <v>17</v>
      </c>
      <c r="B16">
        <f>B14*B15</f>
        <v>0.68524418960100553</v>
      </c>
      <c r="C16" s="3">
        <f>C14*C15</f>
        <v>0.30194038125102651</v>
      </c>
      <c r="D16" t="s">
        <v>20</v>
      </c>
    </row>
    <row r="17" spans="1:14" x14ac:dyDescent="0.2">
      <c r="A17" t="s">
        <v>18</v>
      </c>
      <c r="B17" s="2">
        <v>1.19</v>
      </c>
      <c r="C17">
        <v>1.19</v>
      </c>
    </row>
    <row r="18" spans="1:14" x14ac:dyDescent="0.2">
      <c r="A18" t="s">
        <v>19</v>
      </c>
      <c r="B18">
        <f>B16*B17</f>
        <v>0.8154405856251965</v>
      </c>
      <c r="C18" s="3">
        <f>C16*C17</f>
        <v>0.35930905368872151</v>
      </c>
      <c r="D18" t="s">
        <v>20</v>
      </c>
      <c r="L18">
        <v>2.8</v>
      </c>
      <c r="M18">
        <v>8.1999999999999993</v>
      </c>
      <c r="N18">
        <v>14.6</v>
      </c>
    </row>
    <row r="19" spans="1:14" x14ac:dyDescent="0.2">
      <c r="L19">
        <f>L18*M18/N18</f>
        <v>1.5726027397260272</v>
      </c>
      <c r="M19">
        <f>L18*N18/M18</f>
        <v>4.9853658536585366</v>
      </c>
      <c r="N19">
        <f>N18*M18/L18</f>
        <v>42.757142857142853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FIXED-TERM Chuenboonma Nuttakorn (PS-GI/ENG-TH)</dc:creator>
  <cp:lastModifiedBy>FIXED-TERM Chuenboonma Nuttakorn (PS-GI/ENG-TH)</cp:lastModifiedBy>
  <dcterms:created xsi:type="dcterms:W3CDTF">2018-08-29T01:12:00Z</dcterms:created>
  <dcterms:modified xsi:type="dcterms:W3CDTF">2018-08-30T10:30:11Z</dcterms:modified>
</cp:coreProperties>
</file>