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Model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<sst xmlns="http://schemas.openxmlformats.org/spreadsheetml/2006/main" count="90" uniqueCount="61">
  <si>
    <t xml:space="preserve">MODEL</t>
  </si>
  <si>
    <t xml:space="preserve">SheetName:</t>
  </si>
  <si>
    <t xml:space="preserve">Buyer:</t>
  </si>
  <si>
    <t xml:space="preserve">Bob in Britain</t>
  </si>
  <si>
    <t xml:space="preserve">** This example assumes Bob (overvalued currency) buys from Ian (undervalued currency), &amp; that both players begin with the same relatively valued wallets</t>
  </si>
  <si>
    <t xml:space="preserve">Seller:</t>
  </si>
  <si>
    <t xml:space="preserve">Ian in India</t>
  </si>
  <si>
    <t xml:space="preserve">** Solver doesn't run, says model isn't linear when wallets aren’t equally capitalized (eg Bob starts w/ a wallet worth 100 Big Macs, Ian starts w/ 10 Big Macs</t>
  </si>
  <si>
    <t xml:space="preserve">~ Each funds an eQuality Coin wallet worth 10 Big Macs</t>
  </si>
  <si>
    <t xml:space="preserve">Amount of 
Local Currency</t>
  </si>
  <si>
    <t xml:space="preserve">Local:eCoin
Ex. Rate</t>
  </si>
  <si>
    <t xml:space="preserve"># Coins 
Received</t>
  </si>
  <si>
    <t xml:space="preserve">Exchange Rates</t>
  </si>
  <si>
    <t xml:space="preserve">Cost of Big Mac</t>
  </si>
  <si>
    <t xml:space="preserve">Mike in Mexico</t>
  </si>
  <si>
    <t xml:space="preserve">(in Rupees)</t>
  </si>
  <si>
    <t xml:space="preserve">(in Dollars)</t>
  </si>
  <si>
    <t xml:space="preserve">(in Local Currency)</t>
  </si>
  <si>
    <t xml:space="preserve">(in USD)</t>
  </si>
  <si>
    <t xml:space="preserve">Mexican Peso</t>
  </si>
  <si>
    <t xml:space="preserve">Mexico</t>
  </si>
  <si>
    <t xml:space="preserve">George in the US</t>
  </si>
  <si>
    <t xml:space="preserve">US Dollars</t>
  </si>
  <si>
    <t xml:space="preserve">US</t>
  </si>
  <si>
    <t xml:space="preserve">British Pound</t>
  </si>
  <si>
    <t xml:space="preserve">Britain</t>
  </si>
  <si>
    <t xml:space="preserve">Indian Rupee</t>
  </si>
  <si>
    <t xml:space="preserve">India</t>
  </si>
  <si>
    <t xml:space="preserve">round to:</t>
  </si>
  <si>
    <t xml:space="preserve">Weakest:</t>
  </si>
  <si>
    <t xml:space="preserve">Rupee</t>
  </si>
  <si>
    <t xml:space="preserve">~ The value of the wallets are normalized before changes recorded on blockchain.</t>
  </si>
  <si>
    <t xml:space="preserve">Pre-Norm. 
# of Coins</t>
  </si>
  <si>
    <t xml:space="preserve">% of 
Total</t>
  </si>
  <si>
    <t xml:space="preserve">Wallet 
Value</t>
  </si>
  <si>
    <t xml:space="preserve">~ One of the 4 people decide to purchase a Big Mac from someone else in the group.</t>
  </si>
  <si>
    <t xml:space="preserve">Wallet
Balance</t>
  </si>
  <si>
    <t xml:space="preserve">**SITUATION CHANGES HERE</t>
  </si>
  <si>
    <t xml:space="preserve">~ Assume the Buyer and Seller arrive at a price of $x</t>
  </si>
  <si>
    <t xml:space="preserve">Also assume x, y, z (the rules to make both parties rational)</t>
  </si>
  <si>
    <r>
      <rPr>
        <sz val="10"/>
        <rFont val="Arial"/>
        <family val="2"/>
      </rPr>
      <t>Price (</t>
    </r>
    <r>
      <rPr>
        <i val="true"/>
        <sz val="10"/>
        <rFont val="Arial"/>
        <family val="2"/>
      </rPr>
      <t>$x</t>
    </r>
    <r>
      <rPr>
        <sz val="10"/>
        <rFont val="Arial"/>
        <family val="2"/>
      </rPr>
      <t>):</t>
    </r>
  </si>
  <si>
    <t xml:space="preserve">←Price is 1/10th of wallet value</t>
  </si>
  <si>
    <t xml:space="preserve">~ After the transaction, the resulting balances of all wallets are</t>
  </si>
  <si>
    <t xml:space="preserve">Beginning
Balance</t>
  </si>
  <si>
    <t xml:space="preserve">Change</t>
  </si>
  <si>
    <t xml:space="preserve">Ending
Balance</t>
  </si>
  <si>
    <t xml:space="preserve">~ To find the wallet's value in units of it's local currency:</t>
  </si>
  <si>
    <t xml:space="preserve">~ First, the wallet's value (in eCoins) must be de-normalized to find it's Coin Value</t>
  </si>
  <si>
    <t xml:space="preserve">Normalized
Value</t>
  </si>
  <si>
    <t xml:space="preserve">Norm.
Factor</t>
  </si>
  <si>
    <t xml:space="preserve">eCoin
Balance</t>
  </si>
  <si>
    <t xml:space="preserve">~ Then, the Coin Bal. Can be converted to local at the local:eCoin exchange rate</t>
  </si>
  <si>
    <t xml:space="preserve">Coin
Balance</t>
  </si>
  <si>
    <t xml:space="preserve">eCoin:Local 
Ex. Rate</t>
  </si>
  <si>
    <t xml:space="preserve">Balance 
in Local</t>
  </si>
  <si>
    <t xml:space="preserve">REVIEW OF OBSERVATIONS</t>
  </si>
  <si>
    <t xml:space="preserve">~ The change in value (in terms of local) for each in the group would then be…</t>
  </si>
  <si>
    <t xml:space="preserve">Effectively,</t>
  </si>
  <si>
    <t xml:space="preserve">Bob paid 283 rupees for the big mac (4.13 USD, 2.89 GBP)</t>
  </si>
  <si>
    <t xml:space="preserve">However, Ian sold the big mac for only 127 rupees (1.85 USD, 1.30 GBP)</t>
  </si>
  <si>
    <t xml:space="preserve">Therefore, both parties paid their local price for the big mac.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</si>
</sst>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000"/>
    <numFmt numFmtId="166" formatCode="0.00"/>
    <numFmt numFmtId="167" formatCode="0.000000"/>
    <numFmt numFmtId="168" formatCode="0.000"/>
  </numFmts>
  <fonts count="1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6"/>
      <color rgb="FFFFFFFF"/>
      <name val="Arial"/>
      <family val="2"/>
    </font>
    <font>
      <sz val="10"/>
      <color rgb="FFFFFF00"/>
      <name val="Arial"/>
      <family val="2"/>
    </font>
    <font>
      <b val="true"/>
      <sz val="10"/>
      <color rgb="FFFFFF00"/>
      <name val="Arial"/>
      <family val="2"/>
    </font>
    <font>
      <u val="single"/>
      <sz val="10"/>
      <name val="Arial"/>
      <family val="2"/>
    </font>
    <font>
      <sz val="10"/>
      <color rgb="FF3333FF"/>
      <name val="Arial"/>
      <family val="2"/>
    </font>
    <font>
      <b val="true"/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i val="true"/>
      <sz val="10"/>
      <name val="Arial"/>
      <family val="2"/>
    </font>
    <font>
      <b val="true"/>
      <sz val="11"/>
      <color rgb="FFFF0000"/>
      <name val="Arial"/>
      <family val="2"/>
    </font>
    <font>
      <b val="true"/>
      <i val="true"/>
      <sz val="10"/>
      <color rgb="FF000000"/>
      <name val="Arial"/>
      <family val="2"/>
    </font>
    <font>
      <sz val="10"/>
      <color rgb="FF00CC00"/>
      <name val="Arial"/>
      <family val="2"/>
    </font>
    <font>
      <sz val="11"/>
      <name val="Arial"/>
      <family val="2"/>
    </font>
    <font>
      <i val="true"/>
      <sz val="11"/>
      <color rgb="FF0000FF"/>
      <name val="Arial"/>
      <family val="2"/>
    </font>
    <font>
      <b val="true"/>
      <u val="single"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FF"/>
        <bgColor rgb="FF3366FF"/>
      </patternFill>
    </fill>
    <fill>
      <patternFill patternType="solid">
        <fgColor rgb="FFFFFF99"/>
        <bgColor rgb="FFFFFFCC"/>
      </patternFill>
    </fill>
    <fill>
      <patternFill patternType="solid">
        <fgColor rgb="FFDDDDDD"/>
        <bgColor rgb="FFCCFFCC"/>
      </patternFill>
    </fill>
    <fill>
      <patternFill patternType="solid">
        <fgColor rgb="FFFFCC00"/>
        <bgColor rgb="FFFFFF0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/>
      <bottom style="double"/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2" fillId="4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9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8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4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CC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O8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F21" activeCellId="0" sqref="F21"/>
    </sheetView>
  </sheetViews>
  <sheetFormatPr defaultRowHeight="12.8"/>
  <cols>
    <col collapsed="false" hidden="false" max="1" min="1" style="0" width="4.66326530612245"/>
    <col collapsed="false" hidden="false" max="2" min="2" style="1" width="23.4591836734694"/>
    <col collapsed="false" hidden="false" max="3" min="3" style="0" width="13.75"/>
    <col collapsed="false" hidden="false" max="4" min="4" style="0" width="11.5918367346939"/>
    <col collapsed="false" hidden="false" max="6" min="5" style="0" width="11.5204081632653"/>
    <col collapsed="false" hidden="false" max="7" min="7" style="0" width="5.5969387755102"/>
    <col collapsed="false" hidden="false" max="8" min="8" style="0" width="18.1224489795918"/>
    <col collapsed="false" hidden="false" max="11" min="9" style="0" width="11.5204081632653"/>
    <col collapsed="false" hidden="false" max="12" min="12" style="0" width="4.13265306122449"/>
    <col collapsed="false" hidden="false" max="13" min="13" style="0" width="14.5255102040816"/>
    <col collapsed="false" hidden="false" max="14" min="14" style="0" width="17.9183673469388"/>
    <col collapsed="false" hidden="false" max="1025" min="15" style="0" width="11.5204081632653"/>
  </cols>
  <sheetData>
    <row r="1" customFormat="false" ht="24.85" hidden="false" customHeight="true" outlineLevel="0" collapsed="false">
      <c r="B1" s="2" t="s">
        <v>0</v>
      </c>
      <c r="C1" s="3"/>
      <c r="D1" s="4"/>
      <c r="E1" s="5"/>
      <c r="F1" s="5"/>
      <c r="G1" s="5"/>
      <c r="H1" s="5"/>
      <c r="I1" s="5"/>
      <c r="J1" s="5"/>
      <c r="K1" s="5"/>
      <c r="L1" s="5"/>
      <c r="M1" s="6" t="s">
        <v>1</v>
      </c>
      <c r="N1" s="7" t="str">
        <f aca="true">MID(CELL("filename"),FIND("#$",CELL("filename"))+2,LEN(CELL("filename")))</f>
        <v>Model</v>
      </c>
    </row>
    <row r="2" customFormat="false" ht="13.85" hidden="false" customHeight="true" outlineLevel="0" collapsed="false">
      <c r="B2" s="0"/>
    </row>
    <row r="3" customFormat="false" ht="12.8" hidden="false" customHeight="false" outlineLevel="0" collapsed="false">
      <c r="B3" s="8" t="s">
        <v>2</v>
      </c>
      <c r="C3" s="9" t="s">
        <v>3</v>
      </c>
      <c r="E3" s="10"/>
      <c r="F3" s="11"/>
      <c r="H3" s="12" t="s">
        <v>4</v>
      </c>
    </row>
    <row r="4" customFormat="false" ht="12.8" hidden="false" customHeight="false" outlineLevel="0" collapsed="false">
      <c r="B4" s="8" t="s">
        <v>5</v>
      </c>
      <c r="C4" s="9" t="s">
        <v>6</v>
      </c>
      <c r="H4" s="12" t="s">
        <v>7</v>
      </c>
    </row>
    <row r="6" customFormat="false" ht="12.8" hidden="false" customHeight="false" outlineLevel="0" collapsed="false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customFormat="false" ht="12.8" hidden="false" customHeight="false" outlineLevel="0" collapsed="false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</row>
    <row r="9" customFormat="false" ht="12.8" hidden="false" customHeight="false" outlineLevel="0" collapsed="false">
      <c r="B9" s="17" t="s">
        <v>8</v>
      </c>
    </row>
    <row r="10" customFormat="false" ht="23.65" hidden="false" customHeight="false" outlineLevel="0" collapsed="false">
      <c r="B10" s="18"/>
      <c r="C10" s="19" t="s">
        <v>9</v>
      </c>
      <c r="D10" s="20"/>
      <c r="E10" s="19" t="s">
        <v>10</v>
      </c>
      <c r="F10" s="19" t="s">
        <v>11</v>
      </c>
      <c r="I10" s="21"/>
      <c r="J10" s="22" t="s">
        <v>12</v>
      </c>
      <c r="K10" s="22"/>
      <c r="M10" s="23"/>
      <c r="N10" s="24" t="s">
        <v>13</v>
      </c>
      <c r="O10" s="24"/>
    </row>
    <row r="11" customFormat="false" ht="12.8" hidden="false" customHeight="false" outlineLevel="0" collapsed="false">
      <c r="B11" s="1" t="s">
        <v>14</v>
      </c>
      <c r="C11" s="25" t="n">
        <f aca="false">N12*10</f>
        <v>420</v>
      </c>
      <c r="E11" s="26" t="n">
        <f aca="false">ROUND(1/Model!J12,Model!$E$16)</f>
        <v>0.27548</v>
      </c>
      <c r="F11" s="27" t="n">
        <f aca="false">ROUND(Model!C11*Model!E11,Model!$E$16)</f>
        <v>115.7016</v>
      </c>
      <c r="I11" s="28"/>
      <c r="J11" s="19" t="s">
        <v>15</v>
      </c>
      <c r="K11" s="19" t="s">
        <v>16</v>
      </c>
      <c r="M11" s="20"/>
      <c r="N11" s="19" t="s">
        <v>17</v>
      </c>
      <c r="O11" s="19" t="s">
        <v>18</v>
      </c>
    </row>
    <row r="12" customFormat="false" ht="12.8" hidden="false" customHeight="false" outlineLevel="0" collapsed="false">
      <c r="B12" s="1" t="s">
        <v>3</v>
      </c>
      <c r="C12" s="25" t="n">
        <f aca="false">N14*10</f>
        <v>28.9</v>
      </c>
      <c r="E12" s="26" t="n">
        <f aca="false">ROUND(1/Model!J14,Model!$E$16)</f>
        <v>0.0102</v>
      </c>
      <c r="F12" s="27" t="n">
        <f aca="false">ROUND(Model!C12*Model!E12,Model!$E$16)</f>
        <v>0.29478</v>
      </c>
      <c r="I12" s="1" t="s">
        <v>19</v>
      </c>
      <c r="J12" s="1" t="n">
        <v>3.63</v>
      </c>
      <c r="K12" s="1" t="n">
        <f aca="false">ROUND(Model!J13/Model!J12,Model!$K$18)</f>
        <v>18.88</v>
      </c>
      <c r="M12" s="1" t="s">
        <v>20</v>
      </c>
      <c r="N12" s="29" t="n">
        <v>42</v>
      </c>
      <c r="O12" s="29" t="n">
        <f aca="false">Model!N12/Model!K12</f>
        <v>2.22457627118644</v>
      </c>
    </row>
    <row r="13" customFormat="false" ht="12.8" hidden="false" customHeight="false" outlineLevel="0" collapsed="false">
      <c r="B13" s="1" t="s">
        <v>21</v>
      </c>
      <c r="C13" s="25" t="n">
        <f aca="false">N13*10</f>
        <v>49.3</v>
      </c>
      <c r="E13" s="26" t="n">
        <f aca="false">ROUND(1/Model!J13,Model!$E$16)</f>
        <v>0.01459</v>
      </c>
      <c r="F13" s="27" t="n">
        <f aca="false">ROUND(Model!C13*Model!E13,Model!$E$16)</f>
        <v>0.71929</v>
      </c>
      <c r="I13" s="1" t="s">
        <v>22</v>
      </c>
      <c r="J13" s="1" t="n">
        <v>68.53</v>
      </c>
      <c r="K13" s="30" t="n">
        <f aca="false">ROUND(Model!J13/Model!K15,Model!$K$18)</f>
        <v>1</v>
      </c>
      <c r="M13" s="1" t="s">
        <v>23</v>
      </c>
      <c r="N13" s="29" t="n">
        <v>4.93</v>
      </c>
      <c r="O13" s="29" t="n">
        <f aca="false">Model!N13/Model!K13</f>
        <v>4.93</v>
      </c>
    </row>
    <row r="14" customFormat="false" ht="12.8" hidden="false" customHeight="false" outlineLevel="0" collapsed="false">
      <c r="B14" s="1" t="s">
        <v>6</v>
      </c>
      <c r="C14" s="25" t="n">
        <f aca="false">N15*10</f>
        <v>1270</v>
      </c>
      <c r="E14" s="26" t="n">
        <f aca="false">ROUND(1/Model!J15,Model!$E$16)</f>
        <v>1</v>
      </c>
      <c r="F14" s="27" t="n">
        <f aca="false">ROUND(Model!C14*Model!E14,Model!$E$16)</f>
        <v>1270</v>
      </c>
      <c r="I14" s="1" t="s">
        <v>24</v>
      </c>
      <c r="J14" s="1" t="n">
        <v>98.01</v>
      </c>
      <c r="K14" s="30" t="n">
        <f aca="false">ROUND(Model!J13/Model!J14,Model!$K$18)</f>
        <v>0.7</v>
      </c>
      <c r="M14" s="1" t="s">
        <v>25</v>
      </c>
      <c r="N14" s="29" t="n">
        <v>2.89</v>
      </c>
      <c r="O14" s="29" t="n">
        <f aca="false">Model!N14/Model!K14</f>
        <v>4.12857142857143</v>
      </c>
    </row>
    <row r="15" customFormat="false" ht="12.8" hidden="false" customHeight="false" outlineLevel="0" collapsed="false">
      <c r="C15" s="0" t="n">
        <f aca="false">SUM(Model!C11:C14)</f>
        <v>1768.2</v>
      </c>
      <c r="F15" s="31" t="n">
        <f aca="false">SUM(Model!F11:F14)</f>
        <v>1386.71567</v>
      </c>
      <c r="I15" s="1" t="s">
        <v>26</v>
      </c>
      <c r="J15" s="30" t="n">
        <v>1</v>
      </c>
      <c r="K15" s="1" t="n">
        <f aca="false">ROUND(Model!J13/Model!J15,Model!$K$18)</f>
        <v>68.53</v>
      </c>
      <c r="M15" s="32" t="s">
        <v>27</v>
      </c>
      <c r="N15" s="33" t="n">
        <v>127</v>
      </c>
      <c r="O15" s="33" t="n">
        <f aca="false">Model!N15/Model!K15</f>
        <v>1.85320297679848</v>
      </c>
    </row>
    <row r="16" customFormat="false" ht="12.8" hidden="false" customHeight="false" outlineLevel="0" collapsed="false">
      <c r="B16" s="34" t="s">
        <v>28</v>
      </c>
      <c r="C16" s="35" t="n">
        <v>2</v>
      </c>
      <c r="D16" s="34" t="s">
        <v>28</v>
      </c>
      <c r="E16" s="35" t="n">
        <v>5</v>
      </c>
      <c r="F16" s="36"/>
      <c r="M16" s="37"/>
      <c r="N16" s="37"/>
    </row>
    <row r="17" customFormat="false" ht="13.8" hidden="false" customHeight="false" outlineLevel="0" collapsed="false">
      <c r="I17" s="38" t="s">
        <v>29</v>
      </c>
      <c r="J17" s="39" t="s">
        <v>30</v>
      </c>
      <c r="K17" s="33" t="n">
        <f aca="false">MAX(Model!K12:K15)</f>
        <v>68.53</v>
      </c>
      <c r="M17" s="40"/>
      <c r="N17" s="40"/>
    </row>
    <row r="18" customFormat="false" ht="12.8" hidden="false" customHeight="false" outlineLevel="0" collapsed="false">
      <c r="B18" s="41" t="s">
        <v>31</v>
      </c>
      <c r="J18" s="42" t="s">
        <v>28</v>
      </c>
      <c r="K18" s="43" t="n">
        <v>2</v>
      </c>
    </row>
    <row r="19" customFormat="false" ht="24.4" hidden="false" customHeight="false" outlineLevel="0" collapsed="false">
      <c r="B19" s="18"/>
      <c r="C19" s="19" t="s">
        <v>32</v>
      </c>
      <c r="D19" s="19" t="s">
        <v>33</v>
      </c>
      <c r="E19" s="28"/>
      <c r="F19" s="19" t="s">
        <v>34</v>
      </c>
    </row>
    <row r="20" customFormat="false" ht="12.8" hidden="false" customHeight="false" outlineLevel="0" collapsed="false">
      <c r="B20" s="1" t="s">
        <v>14</v>
      </c>
      <c r="C20" s="44" t="n">
        <f aca="false">Model!F11</f>
        <v>115.7016</v>
      </c>
      <c r="D20" s="45" t="n">
        <f aca="false">Model!C20/Model!$C$24</f>
        <v>0.0834357053165773</v>
      </c>
      <c r="E20" s="46"/>
      <c r="F20" s="0" t="n">
        <f aca="false">Model!C20/Model!D20</f>
        <v>1386.71567</v>
      </c>
    </row>
    <row r="21" customFormat="false" ht="12.8" hidden="false" customHeight="false" outlineLevel="0" collapsed="false">
      <c r="B21" s="1" t="s">
        <v>3</v>
      </c>
      <c r="C21" s="44" t="n">
        <f aca="false">Model!F12</f>
        <v>0.29478</v>
      </c>
      <c r="D21" s="26" t="n">
        <f aca="false">Model!C21/Model!$C$24</f>
        <v>0.000212574218621183</v>
      </c>
      <c r="F21" s="0" t="n">
        <f aca="false">Model!C21/Model!D21</f>
        <v>1386.71567</v>
      </c>
      <c r="L21" s="25"/>
    </row>
    <row r="22" customFormat="false" ht="12.8" hidden="false" customHeight="false" outlineLevel="0" collapsed="false">
      <c r="B22" s="1" t="s">
        <v>21</v>
      </c>
      <c r="C22" s="44" t="n">
        <f aca="false">Model!F13</f>
        <v>0.71929</v>
      </c>
      <c r="D22" s="47" t="n">
        <f aca="false">Model!C22/Model!$C$24</f>
        <v>0.000518700419675794</v>
      </c>
      <c r="F22" s="0" t="n">
        <f aca="false">Model!C22/Model!D22</f>
        <v>1386.71567</v>
      </c>
    </row>
    <row r="23" customFormat="false" ht="12.8" hidden="false" customHeight="false" outlineLevel="0" collapsed="false">
      <c r="B23" s="1" t="s">
        <v>6</v>
      </c>
      <c r="C23" s="44" t="n">
        <f aca="false">Model!F14</f>
        <v>1270</v>
      </c>
      <c r="D23" s="47" t="n">
        <f aca="false">Model!C23/Model!$C$24</f>
        <v>0.915833020045126</v>
      </c>
      <c r="E23" s="38"/>
      <c r="F23" s="0" t="n">
        <f aca="false">Model!C23/Model!D23</f>
        <v>1386.71567</v>
      </c>
    </row>
    <row r="24" customFormat="false" ht="12.8" hidden="false" customHeight="false" outlineLevel="0" collapsed="false">
      <c r="C24" s="31" t="n">
        <f aca="false">SUM(Model!C20:C23)</f>
        <v>1386.71567</v>
      </c>
      <c r="D24" s="48" t="n">
        <f aca="false">SUM(Model!D20:D23)</f>
        <v>1</v>
      </c>
      <c r="F24" s="31" t="n">
        <f aca="false">SUM(Model!F20:F23)</f>
        <v>5546.86268</v>
      </c>
      <c r="L24" s="49"/>
      <c r="M24" s="50"/>
    </row>
    <row r="25" customFormat="false" ht="12.8" hidden="false" customHeight="false" outlineLevel="0" collapsed="false">
      <c r="L25" s="49"/>
      <c r="M25" s="51"/>
    </row>
    <row r="26" customFormat="false" ht="12.8" hidden="false" customHeight="false" outlineLevel="0" collapsed="false">
      <c r="B26" s="41" t="s">
        <v>35</v>
      </c>
      <c r="L26" s="49"/>
      <c r="M26" s="51"/>
    </row>
    <row r="27" customFormat="false" ht="24.4" hidden="false" customHeight="false" outlineLevel="0" collapsed="false">
      <c r="B27" s="52"/>
      <c r="C27" s="28"/>
      <c r="D27" s="28"/>
      <c r="E27" s="28"/>
      <c r="F27" s="19" t="s">
        <v>36</v>
      </c>
      <c r="L27" s="49"/>
      <c r="M27" s="51"/>
    </row>
    <row r="28" customFormat="false" ht="12.8" hidden="false" customHeight="false" outlineLevel="0" collapsed="false">
      <c r="B28" s="8" t="s">
        <v>2</v>
      </c>
      <c r="C28" s="9" t="str">
        <f aca="false">Model!C3</f>
        <v>Bob in Britain</v>
      </c>
      <c r="F28" s="46" t="n">
        <f aca="false">Model!F21</f>
        <v>1386.71567</v>
      </c>
    </row>
    <row r="29" customFormat="false" ht="12.8" hidden="false" customHeight="false" outlineLevel="0" collapsed="false">
      <c r="B29" s="8" t="s">
        <v>5</v>
      </c>
      <c r="C29" s="9" t="str">
        <f aca="false">Model!C4</f>
        <v>Ian in India</v>
      </c>
      <c r="F29" s="46" t="n">
        <f aca="false">Model!F23</f>
        <v>1386.71567</v>
      </c>
    </row>
    <row r="30" customFormat="false" ht="12.8" hidden="false" customHeight="false" outlineLevel="0" collapsed="false">
      <c r="B30" s="8"/>
      <c r="C30" s="53"/>
      <c r="F30" s="46"/>
    </row>
    <row r="31" customFormat="false" ht="12.8" hidden="false" customHeight="false" outlineLevel="0" collapsed="false">
      <c r="C31" s="50"/>
      <c r="H31" s="54"/>
    </row>
    <row r="32" customFormat="false" ht="13.8" hidden="false" customHeight="false" outlineLevel="0" collapsed="false">
      <c r="B32" s="55" t="s">
        <v>37</v>
      </c>
      <c r="C32" s="50"/>
      <c r="H32" s="54"/>
    </row>
    <row r="33" customFormat="false" ht="12.8" hidden="false" customHeight="false" outlineLevel="0" collapsed="false">
      <c r="B33" s="41" t="s">
        <v>38</v>
      </c>
      <c r="C33" s="50"/>
    </row>
    <row r="34" customFormat="false" ht="12.8" hidden="false" customHeight="false" outlineLevel="0" collapsed="false">
      <c r="B34" s="56" t="s">
        <v>39</v>
      </c>
    </row>
    <row r="35" customFormat="false" ht="12.8" hidden="false" customHeight="false" outlineLevel="0" collapsed="false">
      <c r="B35" s="57"/>
    </row>
    <row r="37" customFormat="false" ht="13.8" hidden="false" customHeight="false" outlineLevel="0" collapsed="false">
      <c r="B37" s="1" t="s">
        <v>40</v>
      </c>
      <c r="C37" s="58" t="n">
        <f aca="false">F20/10</f>
        <v>138.671567</v>
      </c>
      <c r="E37" s="59" t="s">
        <v>41</v>
      </c>
    </row>
    <row r="38" customFormat="false" ht="13.8" hidden="false" customHeight="false" outlineLevel="0" collapsed="false">
      <c r="C38" s="60"/>
      <c r="E38" s="59"/>
    </row>
    <row r="40" customFormat="false" ht="12.8" hidden="false" customHeight="false" outlineLevel="0" collapsed="false">
      <c r="B40" s="56" t="s">
        <v>42</v>
      </c>
    </row>
    <row r="41" customFormat="false" ht="24.4" hidden="false" customHeight="false" outlineLevel="0" collapsed="false">
      <c r="B41" s="61"/>
      <c r="C41" s="19" t="s">
        <v>43</v>
      </c>
      <c r="D41" s="62" t="s">
        <v>44</v>
      </c>
      <c r="E41" s="19" t="s">
        <v>45</v>
      </c>
    </row>
    <row r="42" customFormat="false" ht="12.8" hidden="false" customHeight="false" outlineLevel="0" collapsed="false">
      <c r="B42" s="1" t="s">
        <v>14</v>
      </c>
      <c r="C42" s="0" t="n">
        <f aca="false">Model!F20</f>
        <v>1386.71567</v>
      </c>
      <c r="D42" s="44" t="n">
        <f aca="false">IF(Model!$C$28=Model!B42,-Model!$C$37,IF(Model!$C$29=Model!B42,Model!$C$37,0))</f>
        <v>0</v>
      </c>
      <c r="E42" s="0" t="n">
        <f aca="false">Model!C42+Model!D42</f>
        <v>1386.71567</v>
      </c>
    </row>
    <row r="43" customFormat="false" ht="12.8" hidden="false" customHeight="false" outlineLevel="0" collapsed="false">
      <c r="B43" s="1" t="s">
        <v>3</v>
      </c>
      <c r="C43" s="0" t="n">
        <f aca="false">Model!F21</f>
        <v>1386.71567</v>
      </c>
      <c r="D43" s="44" t="n">
        <f aca="false">IF(Model!$C$28=Model!B43,-Model!$C$37,IF(Model!$C$29=Model!B43,Model!$C$37,0))</f>
        <v>-138.671567</v>
      </c>
      <c r="E43" s="0" t="n">
        <f aca="false">Model!C43+Model!D43</f>
        <v>1248.044103</v>
      </c>
    </row>
    <row r="44" customFormat="false" ht="12.8" hidden="false" customHeight="false" outlineLevel="0" collapsed="false">
      <c r="B44" s="1" t="s">
        <v>21</v>
      </c>
      <c r="C44" s="0" t="n">
        <f aca="false">Model!F22</f>
        <v>1386.71567</v>
      </c>
      <c r="D44" s="44" t="n">
        <f aca="false">IF(Model!$C$28=Model!B44,-Model!$C$37,IF(Model!$C$29=Model!B44,Model!$C$37,0))</f>
        <v>0</v>
      </c>
      <c r="E44" s="0" t="n">
        <f aca="false">Model!C44+Model!D44</f>
        <v>1386.71567</v>
      </c>
    </row>
    <row r="45" customFormat="false" ht="12.8" hidden="false" customHeight="false" outlineLevel="0" collapsed="false">
      <c r="B45" s="1" t="s">
        <v>6</v>
      </c>
      <c r="C45" s="0" t="n">
        <f aca="false">Model!F23</f>
        <v>1386.71567</v>
      </c>
      <c r="D45" s="44" t="n">
        <f aca="false">IF(Model!$C$28=Model!B45,-Model!$C$37,IF(Model!$C$29=Model!B45,Model!$C$37,0))</f>
        <v>138.671567</v>
      </c>
      <c r="E45" s="0" t="n">
        <f aca="false">Model!C45+Model!D45</f>
        <v>1525.387237</v>
      </c>
    </row>
    <row r="46" customFormat="false" ht="12.8" hidden="false" customHeight="false" outlineLevel="0" collapsed="false">
      <c r="C46" s="31" t="n">
        <f aca="false">SUM(Model!C42:C45)</f>
        <v>5546.86268</v>
      </c>
      <c r="D46" s="63" t="n">
        <f aca="false">SUM(Model!D42:D45)</f>
        <v>0</v>
      </c>
      <c r="E46" s="31" t="n">
        <f aca="false">SUM(Model!E42:E45)</f>
        <v>5546.86268</v>
      </c>
    </row>
    <row r="47" customFormat="false" ht="12.8" hidden="false" customHeight="false" outlineLevel="0" collapsed="false">
      <c r="C47" s="31"/>
      <c r="D47" s="63"/>
      <c r="E47" s="31"/>
    </row>
    <row r="49" customFormat="false" ht="12.8" hidden="false" customHeight="false" outlineLevel="0" collapsed="false">
      <c r="B49" s="41" t="s">
        <v>46</v>
      </c>
    </row>
    <row r="51" customFormat="false" ht="12.8" hidden="false" customHeight="false" outlineLevel="0" collapsed="false">
      <c r="B51" s="41" t="s">
        <v>47</v>
      </c>
    </row>
    <row r="52" customFormat="false" ht="24.4" hidden="false" customHeight="false" outlineLevel="0" collapsed="false">
      <c r="B52" s="61"/>
      <c r="C52" s="19" t="s">
        <v>48</v>
      </c>
      <c r="D52" s="19" t="s">
        <v>49</v>
      </c>
      <c r="E52" s="19"/>
      <c r="F52" s="19" t="s">
        <v>50</v>
      </c>
    </row>
    <row r="53" customFormat="false" ht="12.8" hidden="false" customHeight="false" outlineLevel="0" collapsed="false">
      <c r="B53" s="1" t="s">
        <v>14</v>
      </c>
      <c r="C53" s="0" t="n">
        <f aca="false">Model!E42</f>
        <v>1386.71567</v>
      </c>
      <c r="D53" s="47" t="n">
        <f aca="false">Model!D20</f>
        <v>0.0834357053165773</v>
      </c>
      <c r="F53" s="44" t="n">
        <f aca="false">Model!C53*Model!D53</f>
        <v>115.7016</v>
      </c>
    </row>
    <row r="54" customFormat="false" ht="12.8" hidden="false" customHeight="false" outlineLevel="0" collapsed="false">
      <c r="B54" s="1" t="s">
        <v>3</v>
      </c>
      <c r="C54" s="0" t="n">
        <f aca="false">Model!E43</f>
        <v>1248.044103</v>
      </c>
      <c r="D54" s="47" t="n">
        <f aca="false">Model!D21</f>
        <v>0.000212574218621183</v>
      </c>
      <c r="F54" s="44" t="n">
        <f aca="false">Model!C54*Model!D54</f>
        <v>0.265302</v>
      </c>
    </row>
    <row r="55" customFormat="false" ht="12.8" hidden="false" customHeight="false" outlineLevel="0" collapsed="false">
      <c r="B55" s="1" t="s">
        <v>21</v>
      </c>
      <c r="C55" s="0" t="n">
        <f aca="false">Model!E44</f>
        <v>1386.71567</v>
      </c>
      <c r="D55" s="47" t="n">
        <f aca="false">Model!D22</f>
        <v>0.000518700419675794</v>
      </c>
      <c r="F55" s="44" t="n">
        <f aca="false">Model!C55*Model!D55</f>
        <v>0.71929</v>
      </c>
    </row>
    <row r="56" customFormat="false" ht="12.8" hidden="false" customHeight="false" outlineLevel="0" collapsed="false">
      <c r="B56" s="1" t="s">
        <v>6</v>
      </c>
      <c r="C56" s="0" t="n">
        <f aca="false">Model!E45</f>
        <v>1525.387237</v>
      </c>
      <c r="D56" s="47" t="n">
        <f aca="false">Model!D23</f>
        <v>0.915833020045126</v>
      </c>
      <c r="F56" s="44" t="n">
        <f aca="false">Model!C56*Model!D56</f>
        <v>1397</v>
      </c>
    </row>
    <row r="59" customFormat="false" ht="12.8" hidden="false" customHeight="false" outlineLevel="0" collapsed="false">
      <c r="B59" s="41" t="s">
        <v>51</v>
      </c>
    </row>
    <row r="60" customFormat="false" ht="24.4" hidden="false" customHeight="false" outlineLevel="0" collapsed="false">
      <c r="B60" s="61"/>
      <c r="C60" s="19" t="s">
        <v>52</v>
      </c>
      <c r="D60" s="19" t="s">
        <v>53</v>
      </c>
      <c r="E60" s="19"/>
      <c r="F60" s="19" t="s">
        <v>54</v>
      </c>
    </row>
    <row r="61" customFormat="false" ht="12.8" hidden="false" customHeight="false" outlineLevel="0" collapsed="false">
      <c r="B61" s="1" t="s">
        <v>14</v>
      </c>
      <c r="C61" s="44" t="n">
        <f aca="false">Model!F53</f>
        <v>115.7016</v>
      </c>
      <c r="D61" s="44" t="n">
        <f aca="false">Model!E11</f>
        <v>0.27548</v>
      </c>
      <c r="F61" s="44" t="n">
        <f aca="false">ROUND(Model!C61/Model!D61,5)</f>
        <v>420</v>
      </c>
    </row>
    <row r="62" customFormat="false" ht="12.8" hidden="false" customHeight="false" outlineLevel="0" collapsed="false">
      <c r="B62" s="1" t="s">
        <v>3</v>
      </c>
      <c r="C62" s="44" t="n">
        <f aca="false">Model!F54</f>
        <v>0.265302</v>
      </c>
      <c r="D62" s="44" t="n">
        <f aca="false">Model!E12</f>
        <v>0.0102</v>
      </c>
      <c r="F62" s="44" t="n">
        <f aca="false">ROUND(Model!C62/Model!D62,5)</f>
        <v>26.01</v>
      </c>
    </row>
    <row r="63" customFormat="false" ht="12.8" hidden="false" customHeight="false" outlineLevel="0" collapsed="false">
      <c r="B63" s="1" t="s">
        <v>21</v>
      </c>
      <c r="C63" s="44" t="n">
        <f aca="false">Model!F55</f>
        <v>0.71929</v>
      </c>
      <c r="D63" s="44" t="n">
        <f aca="false">Model!E13</f>
        <v>0.01459</v>
      </c>
      <c r="F63" s="44" t="n">
        <f aca="false">ROUND(Model!C63/Model!D63,5)</f>
        <v>49.30021</v>
      </c>
    </row>
    <row r="64" customFormat="false" ht="12.8" hidden="false" customHeight="false" outlineLevel="0" collapsed="false">
      <c r="B64" s="1" t="s">
        <v>6</v>
      </c>
      <c r="C64" s="44" t="n">
        <f aca="false">Model!F56</f>
        <v>1397</v>
      </c>
      <c r="D64" s="44" t="n">
        <f aca="false">Model!E14</f>
        <v>1</v>
      </c>
      <c r="F64" s="44" t="n">
        <f aca="false">ROUND(Model!C64/Model!D64,5)</f>
        <v>1397</v>
      </c>
    </row>
    <row r="67" customFormat="false" ht="13.8" hidden="false" customHeight="false" outlineLevel="0" collapsed="false">
      <c r="B67" s="64" t="s">
        <v>55</v>
      </c>
    </row>
    <row r="69" customFormat="false" ht="12.8" hidden="false" customHeight="false" outlineLevel="0" collapsed="false">
      <c r="B69" s="41" t="s">
        <v>56</v>
      </c>
      <c r="K69" s="46"/>
    </row>
    <row r="70" customFormat="false" ht="23.65" hidden="false" customHeight="false" outlineLevel="0" collapsed="false">
      <c r="B70" s="61"/>
      <c r="C70" s="65" t="s">
        <v>43</v>
      </c>
      <c r="D70" s="65" t="s">
        <v>45</v>
      </c>
      <c r="E70" s="62" t="s">
        <v>44</v>
      </c>
      <c r="H70" s="46"/>
      <c r="I70" s="46"/>
      <c r="J70" s="46"/>
      <c r="K70" s="46"/>
      <c r="L70" s="46"/>
    </row>
    <row r="71" customFormat="false" ht="12.8" hidden="false" customHeight="false" outlineLevel="0" collapsed="false">
      <c r="B71" s="1" t="s">
        <v>14</v>
      </c>
      <c r="C71" s="25" t="n">
        <f aca="false">Model!C11</f>
        <v>420</v>
      </c>
      <c r="D71" s="25" t="n">
        <f aca="false">ROUND(Model!F61,2)</f>
        <v>420</v>
      </c>
      <c r="E71" s="29" t="n">
        <f aca="false">Model!D71-Model!C71</f>
        <v>0</v>
      </c>
      <c r="H71" s="26"/>
      <c r="I71" s="26"/>
      <c r="J71" s="26"/>
      <c r="K71" s="46"/>
      <c r="L71" s="46"/>
    </row>
    <row r="72" customFormat="false" ht="12.8" hidden="false" customHeight="false" outlineLevel="0" collapsed="false">
      <c r="B72" s="1" t="s">
        <v>3</v>
      </c>
      <c r="C72" s="25" t="n">
        <f aca="false">Model!C12</f>
        <v>28.9</v>
      </c>
      <c r="D72" s="25" t="n">
        <f aca="false">ROUND(Model!F62,2)</f>
        <v>26.01</v>
      </c>
      <c r="E72" s="29" t="n">
        <f aca="false">Model!D72-Model!C72</f>
        <v>-2.89</v>
      </c>
      <c r="H72" s="26"/>
      <c r="I72" s="26"/>
      <c r="J72" s="26"/>
      <c r="K72" s="66"/>
      <c r="L72" s="46"/>
    </row>
    <row r="73" customFormat="false" ht="12.8" hidden="false" customHeight="false" outlineLevel="0" collapsed="false">
      <c r="B73" s="1" t="s">
        <v>21</v>
      </c>
      <c r="C73" s="25" t="n">
        <f aca="false">Model!C13</f>
        <v>49.3</v>
      </c>
      <c r="D73" s="25" t="n">
        <f aca="false">ROUND(Model!F63,2)</f>
        <v>49.3</v>
      </c>
      <c r="E73" s="29" t="n">
        <f aca="false">Model!D73-Model!C73</f>
        <v>0</v>
      </c>
      <c r="H73" s="26"/>
      <c r="I73" s="26"/>
      <c r="J73" s="26"/>
    </row>
    <row r="74" customFormat="false" ht="12.8" hidden="false" customHeight="false" outlineLevel="0" collapsed="false">
      <c r="B74" s="1" t="s">
        <v>6</v>
      </c>
      <c r="C74" s="25" t="n">
        <f aca="false">Model!C14</f>
        <v>1270</v>
      </c>
      <c r="D74" s="25" t="n">
        <f aca="false">ROUND(Model!F64,2)</f>
        <v>1397</v>
      </c>
      <c r="E74" s="29" t="n">
        <f aca="false">Model!D74-Model!C74</f>
        <v>127</v>
      </c>
      <c r="H74" s="26"/>
      <c r="I74" s="26"/>
      <c r="J74" s="26"/>
    </row>
    <row r="75" customFormat="false" ht="12.8" hidden="false" customHeight="false" outlineLevel="0" collapsed="false">
      <c r="G75" s="67"/>
      <c r="H75" s="68"/>
      <c r="I75" s="68"/>
      <c r="J75" s="68"/>
    </row>
    <row r="77" customFormat="false" ht="12.8" hidden="false" customHeight="false" outlineLevel="0" collapsed="false">
      <c r="B77" s="56" t="s">
        <v>57</v>
      </c>
    </row>
    <row r="78" customFormat="false" ht="12.8" hidden="false" customHeight="false" outlineLevel="0" collapsed="false">
      <c r="B78" s="57" t="s">
        <v>58</v>
      </c>
    </row>
    <row r="79" customFormat="false" ht="12.8" hidden="false" customHeight="false" outlineLevel="0" collapsed="false">
      <c r="B79" s="57" t="s">
        <v>59</v>
      </c>
      <c r="G79" s="25"/>
    </row>
    <row r="80" customFormat="false" ht="12.8" hidden="false" customHeight="false" outlineLevel="0" collapsed="false">
      <c r="B80" s="56" t="s">
        <v>60</v>
      </c>
    </row>
  </sheetData>
  <mergeCells count="2">
    <mergeCell ref="J10:K10"/>
    <mergeCell ref="N10:O10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LibreOffice/5.1.3.2$MacOSX_X86_64 LibreOffice_project/307e7c4f674013ad209127c9372e17fc629b822c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2016-06-28T15:08:25Z</dcterms:created>
  <dc:creator/>
  <dc:description/>
  <dc:language>en-US</dc:language>
  <cp:lastModifiedBy/>
  <dcterms:modified xsi:type="dcterms:W3CDTF">2016-06-28T19:05:19Z</dcterms:modified>
  <cp:revision>2</cp:revision>
  <dc:subject/>
  <dc:title/>
</cp:coreProperties>
</file>