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50" windowWidth="24915" windowHeight="12075"/>
  </bookViews>
  <sheets>
    <sheet name="Simplified Attempt" sheetId="4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18" i="4" l="1"/>
  <c r="G3" i="4"/>
  <c r="I3" i="4" s="1"/>
  <c r="L3" i="4" s="1"/>
  <c r="G4" i="4"/>
  <c r="I4" i="4" s="1"/>
  <c r="L4" i="4" s="1"/>
  <c r="G11" i="4"/>
  <c r="I11" i="4" s="1"/>
  <c r="L11" i="4" s="1"/>
  <c r="F3" i="4"/>
  <c r="F4" i="4"/>
  <c r="F5" i="4"/>
  <c r="G5" i="4" s="1"/>
  <c r="I5" i="4" s="1"/>
  <c r="L5" i="4" s="1"/>
  <c r="F6" i="4"/>
  <c r="G6" i="4" s="1"/>
  <c r="I6" i="4" s="1"/>
  <c r="F7" i="4"/>
  <c r="G7" i="4" s="1"/>
  <c r="I7" i="4" s="1"/>
  <c r="F8" i="4"/>
  <c r="G8" i="4" s="1"/>
  <c r="I8" i="4" s="1"/>
  <c r="L8" i="4" s="1"/>
  <c r="F9" i="4"/>
  <c r="G9" i="4" s="1"/>
  <c r="I9" i="4" s="1"/>
  <c r="L9" i="4" s="1"/>
  <c r="F10" i="4"/>
  <c r="G10" i="4" s="1"/>
  <c r="I10" i="4" s="1"/>
  <c r="L10" i="4" s="1"/>
  <c r="F11" i="4"/>
  <c r="F12" i="4"/>
  <c r="G12" i="4" s="1"/>
  <c r="I12" i="4" s="1"/>
  <c r="L12" i="4" s="1"/>
  <c r="F13" i="4"/>
  <c r="G13" i="4" s="1"/>
  <c r="I13" i="4" s="1"/>
  <c r="L13" i="4" s="1"/>
  <c r="F14" i="4"/>
  <c r="G14" i="4" s="1"/>
  <c r="I14" i="4" s="1"/>
  <c r="L14" i="4" s="1"/>
  <c r="F15" i="4"/>
  <c r="G15" i="4" s="1"/>
  <c r="I15" i="4" s="1"/>
  <c r="L15" i="4" s="1"/>
  <c r="F16" i="4"/>
  <c r="G16" i="4" s="1"/>
  <c r="I16" i="4" s="1"/>
  <c r="L16" i="4" s="1"/>
  <c r="F17" i="4"/>
  <c r="G17" i="4" s="1"/>
  <c r="I17" i="4" s="1"/>
  <c r="L17" i="4" s="1"/>
  <c r="F18" i="4"/>
  <c r="G18" i="4" s="1"/>
  <c r="I18" i="4" s="1"/>
  <c r="F19" i="4"/>
  <c r="G19" i="4" s="1"/>
  <c r="I19" i="4" s="1"/>
  <c r="F20" i="4"/>
  <c r="G20" i="4" s="1"/>
  <c r="I20" i="4" s="1"/>
  <c r="F21" i="4"/>
  <c r="F22" i="4"/>
  <c r="G22" i="4" s="1"/>
  <c r="I22" i="4" s="1"/>
  <c r="F23" i="4"/>
  <c r="G23" i="4" s="1"/>
  <c r="I23" i="4" s="1"/>
  <c r="L20" i="4" l="1"/>
  <c r="K20" i="4"/>
  <c r="K21" i="4"/>
  <c r="K14" i="4"/>
  <c r="K4" i="4"/>
  <c r="G21" i="4"/>
  <c r="I21" i="4" s="1"/>
  <c r="L21" i="4" s="1"/>
  <c r="K15" i="4"/>
  <c r="L19" i="4"/>
  <c r="K19" i="4"/>
  <c r="K3" i="4"/>
  <c r="L23" i="4"/>
  <c r="K23" i="4"/>
  <c r="K7" i="4"/>
  <c r="L7" i="4"/>
  <c r="K22" i="4"/>
  <c r="L22" i="4"/>
  <c r="L6" i="4"/>
  <c r="K6" i="4"/>
  <c r="K11" i="4"/>
  <c r="K5" i="4"/>
  <c r="K18" i="4"/>
  <c r="K10" i="4"/>
  <c r="K12" i="4"/>
  <c r="K17" i="4"/>
  <c r="K9" i="4"/>
  <c r="K16" i="4"/>
  <c r="K8" i="4"/>
  <c r="K13" i="4"/>
  <c r="Q6" i="4"/>
  <c r="Q5" i="4"/>
  <c r="F2" i="4"/>
  <c r="G2" i="4" s="1"/>
  <c r="I2" i="4" s="1"/>
  <c r="M6" i="4" l="1"/>
  <c r="N6" i="4" s="1"/>
  <c r="M14" i="4"/>
  <c r="N14" i="4" s="1"/>
  <c r="M22" i="4"/>
  <c r="N22" i="4" s="1"/>
  <c r="M11" i="4"/>
  <c r="N11" i="4" s="1"/>
  <c r="M4" i="4"/>
  <c r="N4" i="4" s="1"/>
  <c r="M20" i="4"/>
  <c r="N20" i="4" s="1"/>
  <c r="M21" i="4"/>
  <c r="N21" i="4" s="1"/>
  <c r="M7" i="4"/>
  <c r="N7" i="4" s="1"/>
  <c r="M15" i="4"/>
  <c r="N15" i="4" s="1"/>
  <c r="M23" i="4"/>
  <c r="N23" i="4" s="1"/>
  <c r="M3" i="4"/>
  <c r="N3" i="4" s="1"/>
  <c r="M8" i="4"/>
  <c r="N8" i="4" s="1"/>
  <c r="M16" i="4"/>
  <c r="N16" i="4" s="1"/>
  <c r="M19" i="4"/>
  <c r="N19" i="4" s="1"/>
  <c r="M5" i="4"/>
  <c r="N5" i="4" s="1"/>
  <c r="M13" i="4"/>
  <c r="N13" i="4" s="1"/>
  <c r="M9" i="4"/>
  <c r="N9" i="4" s="1"/>
  <c r="M17" i="4"/>
  <c r="N17" i="4" s="1"/>
  <c r="M10" i="4"/>
  <c r="N10" i="4" s="1"/>
  <c r="M18" i="4"/>
  <c r="N18" i="4" s="1"/>
  <c r="M12" i="4"/>
  <c r="N12" i="4" s="1"/>
  <c r="J21" i="4"/>
  <c r="J8" i="4"/>
  <c r="J6" i="4"/>
  <c r="J23" i="4"/>
  <c r="J10" i="4"/>
  <c r="J18" i="4"/>
  <c r="J20" i="4"/>
  <c r="J19" i="4"/>
  <c r="J15" i="4"/>
  <c r="J14" i="4"/>
  <c r="J2" i="4"/>
  <c r="L2" i="4"/>
  <c r="J3" i="4"/>
  <c r="J4" i="4"/>
  <c r="J5" i="4"/>
  <c r="J16" i="4"/>
  <c r="J7" i="4"/>
  <c r="J22" i="4"/>
  <c r="J11" i="4"/>
  <c r="J9" i="4"/>
  <c r="J12" i="4"/>
  <c r="J17" i="4"/>
  <c r="J13" i="4"/>
  <c r="K2" i="4"/>
  <c r="M2" i="4" s="1"/>
  <c r="N2" i="4" s="1"/>
  <c r="N25" i="4" s="1"/>
</calcChain>
</file>

<file path=xl/sharedStrings.xml><?xml version="1.0" encoding="utf-8"?>
<sst xmlns="http://schemas.openxmlformats.org/spreadsheetml/2006/main" count="46" uniqueCount="29">
  <si>
    <t>CFM:</t>
  </si>
  <si>
    <t xml:space="preserve"> </t>
  </si>
  <si>
    <t>Constants:</t>
  </si>
  <si>
    <t>Diameter (in):</t>
  </si>
  <si>
    <t>Diameter (ft):</t>
  </si>
  <si>
    <t>Area (ft^2):</t>
  </si>
  <si>
    <t>Velocity (f/s):</t>
  </si>
  <si>
    <t>Kinematic Viscosity (80°F)</t>
  </si>
  <si>
    <t>Re#</t>
  </si>
  <si>
    <t>90° Elbow</t>
  </si>
  <si>
    <t>Point of Connection</t>
  </si>
  <si>
    <t>45° Elbow</t>
  </si>
  <si>
    <t>Friction Factor f</t>
  </si>
  <si>
    <t>Roughness Galv':</t>
  </si>
  <si>
    <t>Pressure Loss (in.wg)</t>
  </si>
  <si>
    <t>h(Lmajor) (ft)</t>
  </si>
  <si>
    <t>h(Lminor) (ft)</t>
  </si>
  <si>
    <t>Gravity (ft/s^2):</t>
  </si>
  <si>
    <t>Component</t>
  </si>
  <si>
    <t>Description:</t>
  </si>
  <si>
    <t>K-Value:</t>
  </si>
  <si>
    <t>Duct</t>
  </si>
  <si>
    <t>Reduction</t>
  </si>
  <si>
    <t>Tee, Run through</t>
  </si>
  <si>
    <t>Pressure Loss (PSF)</t>
  </si>
  <si>
    <t>Length (ft):</t>
  </si>
  <si>
    <t>Air Density (slug/ft^3):</t>
  </si>
  <si>
    <t>Specific Weight (lbf/ft^3):</t>
  </si>
  <si>
    <t>Total Pressure Loss in.wg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</si>
</sst>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C1" zoomScale="90" zoomScaleNormal="90" workbookViewId="0">
      <selection activeCell="N30" sqref="N30"/>
    </sheetView>
  </sheetViews>
  <sheetFormatPr defaultRowHeight="15" x14ac:dyDescent="0.25"/>
  <cols>
    <col min="1" max="1" width="11.85546875" customWidth="1"/>
    <col min="2" max="2" width="18" customWidth="1"/>
    <col min="3" max="3" width="12.85546875" customWidth="1"/>
    <col min="4" max="4" width="13.28515625" customWidth="1"/>
    <col min="5" max="5" width="13.140625" customWidth="1"/>
    <col min="6" max="6" width="14.5703125" customWidth="1"/>
    <col min="7" max="7" width="13.5703125" customWidth="1"/>
    <col min="8" max="8" width="13" customWidth="1"/>
    <col min="9" max="9" width="13.5703125" customWidth="1"/>
    <col min="10" max="10" width="20.42578125" customWidth="1"/>
    <col min="11" max="11" width="25.140625" customWidth="1"/>
    <col min="12" max="12" width="22.7109375" customWidth="1"/>
    <col min="13" max="13" width="25.140625" customWidth="1"/>
    <col min="14" max="14" width="24.42578125" customWidth="1"/>
    <col min="15" max="15" width="15.140625" customWidth="1"/>
    <col min="16" max="16" width="25.7109375" customWidth="1"/>
  </cols>
  <sheetData>
    <row r="1" spans="1:17" x14ac:dyDescent="0.25">
      <c r="A1" s="5" t="s">
        <v>18</v>
      </c>
      <c r="B1" s="5" t="s">
        <v>19</v>
      </c>
      <c r="C1" s="5" t="s">
        <v>20</v>
      </c>
      <c r="D1" s="2" t="s">
        <v>25</v>
      </c>
      <c r="E1" s="2" t="s">
        <v>3</v>
      </c>
      <c r="F1" s="2" t="s">
        <v>4</v>
      </c>
      <c r="G1" s="2" t="s">
        <v>5</v>
      </c>
      <c r="H1" s="2" t="s">
        <v>0</v>
      </c>
      <c r="I1" s="2" t="s">
        <v>6</v>
      </c>
      <c r="J1" s="2" t="s">
        <v>8</v>
      </c>
      <c r="K1" s="2" t="s">
        <v>15</v>
      </c>
      <c r="L1" s="2" t="s">
        <v>16</v>
      </c>
      <c r="M1" s="2" t="s">
        <v>24</v>
      </c>
      <c r="N1" s="2" t="s">
        <v>14</v>
      </c>
      <c r="O1" s="2"/>
      <c r="P1" s="2" t="s">
        <v>2</v>
      </c>
    </row>
    <row r="2" spans="1:17" x14ac:dyDescent="0.25">
      <c r="A2" s="1">
        <v>1</v>
      </c>
      <c r="B2" s="1" t="s">
        <v>21</v>
      </c>
      <c r="C2" s="1"/>
      <c r="D2">
        <v>10</v>
      </c>
      <c r="E2">
        <v>14</v>
      </c>
      <c r="F2">
        <f>E2/12</f>
        <v>1.1666666666666667</v>
      </c>
      <c r="G2">
        <f>(PI()/4)*F2^2</f>
        <v>1.0690141668465269</v>
      </c>
      <c r="H2">
        <v>5035</v>
      </c>
      <c r="I2">
        <f>H2/(60*G2)</f>
        <v>78.499115604998508</v>
      </c>
      <c r="J2">
        <f t="shared" ref="J2:J23" si="0">(I2*F2)/Q$6</f>
        <v>541907.10969920072</v>
      </c>
      <c r="K2">
        <f t="shared" ref="K2:K23" si="1">Q$7*(D2/F2)*(I2^2/(2*Q$4))</f>
        <v>15.172900127221119</v>
      </c>
      <c r="L2">
        <f t="shared" ref="L2:L23" si="2">C2*((I2^2)/(2*Q$4))</f>
        <v>0</v>
      </c>
      <c r="M2">
        <f>Q$5*(K2+L2)</f>
        <v>1.1378734375607951</v>
      </c>
      <c r="N2">
        <f>0.1922*M2</f>
        <v>0.21869927469918482</v>
      </c>
      <c r="P2" t="s">
        <v>13</v>
      </c>
      <c r="Q2">
        <v>5.0000000000000001E-4</v>
      </c>
    </row>
    <row r="3" spans="1:17" x14ac:dyDescent="0.25">
      <c r="A3" s="1">
        <v>2</v>
      </c>
      <c r="B3" s="1" t="s">
        <v>9</v>
      </c>
      <c r="C3" s="1">
        <v>0.25</v>
      </c>
      <c r="E3">
        <v>14</v>
      </c>
      <c r="F3">
        <f t="shared" ref="F3:F23" si="3">E3/12</f>
        <v>1.1666666666666667</v>
      </c>
      <c r="G3">
        <f t="shared" ref="G3:G23" si="4">(PI()/4)*F3^2</f>
        <v>1.0690141668465269</v>
      </c>
      <c r="H3">
        <v>5035</v>
      </c>
      <c r="I3">
        <f t="shared" ref="I3:I23" si="5">H3/(60*G3)</f>
        <v>78.499115604998508</v>
      </c>
      <c r="J3">
        <f t="shared" si="0"/>
        <v>541907.10969920072</v>
      </c>
      <c r="K3">
        <f t="shared" si="1"/>
        <v>0</v>
      </c>
      <c r="L3">
        <f t="shared" si="2"/>
        <v>23.921238939312577</v>
      </c>
      <c r="M3">
        <f t="shared" ref="M3:M23" si="6">Q$5*(K3+L3)</f>
        <v>1.7939446087670194</v>
      </c>
      <c r="N3">
        <f t="shared" ref="N3:N23" si="7">0.1922*M3</f>
        <v>0.34479615380502115</v>
      </c>
      <c r="P3" t="s">
        <v>26</v>
      </c>
      <c r="Q3">
        <v>2.3289999999999999E-3</v>
      </c>
    </row>
    <row r="4" spans="1:17" x14ac:dyDescent="0.25">
      <c r="A4" s="1">
        <v>3</v>
      </c>
      <c r="B4" s="1" t="s">
        <v>21</v>
      </c>
      <c r="C4" s="1"/>
      <c r="D4">
        <v>22.4</v>
      </c>
      <c r="E4">
        <v>14</v>
      </c>
      <c r="F4">
        <f t="shared" si="3"/>
        <v>1.1666666666666667</v>
      </c>
      <c r="G4">
        <f t="shared" si="4"/>
        <v>1.0690141668465269</v>
      </c>
      <c r="H4">
        <v>5035</v>
      </c>
      <c r="I4">
        <f t="shared" si="5"/>
        <v>78.499115604998508</v>
      </c>
      <c r="J4">
        <f t="shared" si="0"/>
        <v>541907.10969920072</v>
      </c>
      <c r="K4">
        <f t="shared" si="1"/>
        <v>33.987296284975308</v>
      </c>
      <c r="L4">
        <f t="shared" si="2"/>
        <v>0</v>
      </c>
      <c r="M4">
        <f t="shared" si="6"/>
        <v>2.548836500136181</v>
      </c>
      <c r="N4">
        <f t="shared" si="7"/>
        <v>0.48988637532617402</v>
      </c>
      <c r="P4" t="s">
        <v>17</v>
      </c>
      <c r="Q4">
        <v>32.200000000000003</v>
      </c>
    </row>
    <row r="5" spans="1:17" x14ac:dyDescent="0.25">
      <c r="A5" s="1">
        <v>4</v>
      </c>
      <c r="B5" s="1" t="s">
        <v>22</v>
      </c>
      <c r="C5" s="1">
        <v>0</v>
      </c>
      <c r="E5">
        <v>12</v>
      </c>
      <c r="F5">
        <f t="shared" si="3"/>
        <v>1</v>
      </c>
      <c r="G5">
        <f t="shared" si="4"/>
        <v>0.78539816339744828</v>
      </c>
      <c r="H5">
        <v>5035</v>
      </c>
      <c r="I5">
        <f t="shared" si="5"/>
        <v>106.84601846235908</v>
      </c>
      <c r="J5">
        <f t="shared" si="0"/>
        <v>632224.9613157342</v>
      </c>
      <c r="K5">
        <f t="shared" si="1"/>
        <v>0</v>
      </c>
      <c r="L5">
        <f t="shared" si="2"/>
        <v>0</v>
      </c>
      <c r="M5">
        <f t="shared" si="6"/>
        <v>0</v>
      </c>
      <c r="N5">
        <f t="shared" si="7"/>
        <v>0</v>
      </c>
      <c r="P5" t="s">
        <v>27</v>
      </c>
      <c r="Q5">
        <f>Q3*Q4</f>
        <v>7.4993799999999999E-2</v>
      </c>
    </row>
    <row r="6" spans="1:17" x14ac:dyDescent="0.25">
      <c r="A6" s="1">
        <v>5</v>
      </c>
      <c r="B6" s="1" t="s">
        <v>21</v>
      </c>
      <c r="C6" s="1"/>
      <c r="D6">
        <v>7.2</v>
      </c>
      <c r="E6">
        <v>12</v>
      </c>
      <c r="F6">
        <f t="shared" si="3"/>
        <v>1</v>
      </c>
      <c r="G6">
        <f t="shared" si="4"/>
        <v>0.78539816339744828</v>
      </c>
      <c r="H6">
        <v>5035</v>
      </c>
      <c r="I6">
        <f t="shared" si="5"/>
        <v>106.84601846235908</v>
      </c>
      <c r="J6">
        <f t="shared" si="0"/>
        <v>632224.9613157342</v>
      </c>
      <c r="K6">
        <f t="shared" si="1"/>
        <v>23.612123373907902</v>
      </c>
      <c r="L6">
        <f t="shared" si="2"/>
        <v>0</v>
      </c>
      <c r="M6">
        <f t="shared" si="6"/>
        <v>1.7707628578781744</v>
      </c>
      <c r="N6">
        <f t="shared" si="7"/>
        <v>0.34034062128418513</v>
      </c>
      <c r="P6" t="s">
        <v>7</v>
      </c>
      <c r="Q6">
        <f>1.69*10^-4</f>
        <v>1.6900000000000002E-4</v>
      </c>
    </row>
    <row r="7" spans="1:17" x14ac:dyDescent="0.25">
      <c r="A7" s="1">
        <v>6</v>
      </c>
      <c r="B7" s="1" t="s">
        <v>23</v>
      </c>
      <c r="C7" s="1">
        <v>0.4</v>
      </c>
      <c r="E7">
        <v>12</v>
      </c>
      <c r="F7">
        <f t="shared" si="3"/>
        <v>1</v>
      </c>
      <c r="G7">
        <f t="shared" si="4"/>
        <v>0.78539816339744828</v>
      </c>
      <c r="H7">
        <v>4330</v>
      </c>
      <c r="I7">
        <f t="shared" si="5"/>
        <v>91.885453811720922</v>
      </c>
      <c r="J7">
        <f t="shared" si="0"/>
        <v>543700.91012852616</v>
      </c>
      <c r="K7">
        <f t="shared" si="1"/>
        <v>0</v>
      </c>
      <c r="L7">
        <f t="shared" si="2"/>
        <v>52.440600137800608</v>
      </c>
      <c r="M7">
        <f t="shared" si="6"/>
        <v>3.9327198786141913</v>
      </c>
      <c r="N7">
        <f t="shared" si="7"/>
        <v>0.75586876066964759</v>
      </c>
      <c r="P7" t="s">
        <v>12</v>
      </c>
      <c r="Q7">
        <v>1.8499999999999999E-2</v>
      </c>
    </row>
    <row r="8" spans="1:17" x14ac:dyDescent="0.25">
      <c r="A8" s="1">
        <v>7</v>
      </c>
      <c r="B8" s="1" t="s">
        <v>21</v>
      </c>
      <c r="C8" s="1"/>
      <c r="D8">
        <v>6.8</v>
      </c>
      <c r="E8">
        <v>12</v>
      </c>
      <c r="F8">
        <f t="shared" si="3"/>
        <v>1</v>
      </c>
      <c r="G8">
        <f t="shared" si="4"/>
        <v>0.78539816339744828</v>
      </c>
      <c r="H8">
        <v>4330</v>
      </c>
      <c r="I8">
        <f t="shared" si="5"/>
        <v>91.885453811720922</v>
      </c>
      <c r="J8">
        <f t="shared" si="0"/>
        <v>543700.91012852616</v>
      </c>
      <c r="K8">
        <f t="shared" si="1"/>
        <v>16.492568743338289</v>
      </c>
      <c r="L8">
        <f t="shared" si="2"/>
        <v>0</v>
      </c>
      <c r="M8">
        <f t="shared" si="6"/>
        <v>1.236840401824163</v>
      </c>
      <c r="N8">
        <f t="shared" si="7"/>
        <v>0.23772072523060414</v>
      </c>
    </row>
    <row r="9" spans="1:17" x14ac:dyDescent="0.25">
      <c r="A9" s="1">
        <v>8</v>
      </c>
      <c r="B9" s="1" t="s">
        <v>10</v>
      </c>
      <c r="C9" s="1">
        <v>1.3</v>
      </c>
      <c r="E9">
        <v>12</v>
      </c>
      <c r="F9">
        <f t="shared" si="3"/>
        <v>1</v>
      </c>
      <c r="G9">
        <f t="shared" si="4"/>
        <v>0.78539816339744828</v>
      </c>
      <c r="H9">
        <v>4330</v>
      </c>
      <c r="I9">
        <f t="shared" si="5"/>
        <v>91.885453811720922</v>
      </c>
      <c r="J9">
        <f t="shared" si="0"/>
        <v>543700.91012852616</v>
      </c>
      <c r="K9">
        <f t="shared" si="1"/>
        <v>0</v>
      </c>
      <c r="L9">
        <f t="shared" si="2"/>
        <v>170.43195044785199</v>
      </c>
      <c r="M9">
        <f t="shared" si="6"/>
        <v>12.781339605496122</v>
      </c>
      <c r="N9">
        <f t="shared" si="7"/>
        <v>2.4565734721763546</v>
      </c>
    </row>
    <row r="10" spans="1:17" x14ac:dyDescent="0.25">
      <c r="A10" s="1">
        <v>9</v>
      </c>
      <c r="B10" s="1" t="s">
        <v>21</v>
      </c>
      <c r="C10" s="1"/>
      <c r="D10">
        <v>21</v>
      </c>
      <c r="E10">
        <v>12</v>
      </c>
      <c r="F10">
        <f t="shared" si="3"/>
        <v>1</v>
      </c>
      <c r="G10">
        <f t="shared" si="4"/>
        <v>0.78539816339744828</v>
      </c>
      <c r="H10">
        <v>4330</v>
      </c>
      <c r="I10">
        <f t="shared" si="5"/>
        <v>91.885453811720922</v>
      </c>
      <c r="J10">
        <f t="shared" si="0"/>
        <v>543700.91012852616</v>
      </c>
      <c r="K10">
        <f t="shared" si="1"/>
        <v>50.932932883838831</v>
      </c>
      <c r="L10">
        <f t="shared" si="2"/>
        <v>0</v>
      </c>
      <c r="M10">
        <f t="shared" si="6"/>
        <v>3.8196541821040326</v>
      </c>
      <c r="N10">
        <f t="shared" si="7"/>
        <v>0.73413753380039515</v>
      </c>
    </row>
    <row r="11" spans="1:17" x14ac:dyDescent="0.25">
      <c r="A11" s="1">
        <v>10</v>
      </c>
      <c r="B11" s="1" t="s">
        <v>23</v>
      </c>
      <c r="C11" s="1">
        <v>0.4</v>
      </c>
      <c r="E11">
        <v>12</v>
      </c>
      <c r="F11">
        <f t="shared" si="3"/>
        <v>1</v>
      </c>
      <c r="G11">
        <f t="shared" si="4"/>
        <v>0.78539816339744828</v>
      </c>
      <c r="H11">
        <v>3230</v>
      </c>
      <c r="I11">
        <f t="shared" si="5"/>
        <v>68.542728824909602</v>
      </c>
      <c r="J11">
        <f t="shared" si="0"/>
        <v>405578.27707047097</v>
      </c>
      <c r="K11">
        <f t="shared" si="1"/>
        <v>0</v>
      </c>
      <c r="L11">
        <f t="shared" si="2"/>
        <v>29.180780588603064</v>
      </c>
      <c r="M11">
        <f t="shared" si="6"/>
        <v>2.1883776233055805</v>
      </c>
      <c r="N11">
        <f t="shared" si="7"/>
        <v>0.42060617919933257</v>
      </c>
    </row>
    <row r="12" spans="1:17" x14ac:dyDescent="0.25">
      <c r="A12" s="1">
        <v>11</v>
      </c>
      <c r="B12" s="1" t="s">
        <v>21</v>
      </c>
      <c r="C12" s="1"/>
      <c r="D12">
        <v>0.5</v>
      </c>
      <c r="E12">
        <v>12</v>
      </c>
      <c r="F12">
        <f t="shared" si="3"/>
        <v>1</v>
      </c>
      <c r="G12">
        <f t="shared" si="4"/>
        <v>0.78539816339744828</v>
      </c>
      <c r="H12">
        <v>3230</v>
      </c>
      <c r="I12">
        <f t="shared" si="5"/>
        <v>68.542728824909602</v>
      </c>
      <c r="J12">
        <f t="shared" si="0"/>
        <v>405578.27707047097</v>
      </c>
      <c r="K12">
        <f t="shared" si="1"/>
        <v>0.6748055511114458</v>
      </c>
      <c r="L12">
        <f t="shared" si="2"/>
        <v>0</v>
      </c>
      <c r="M12">
        <f t="shared" si="6"/>
        <v>5.0606232538941545E-2</v>
      </c>
      <c r="N12">
        <f t="shared" si="7"/>
        <v>9.7265178939845657E-3</v>
      </c>
    </row>
    <row r="13" spans="1:17" x14ac:dyDescent="0.25">
      <c r="A13" s="1">
        <v>12</v>
      </c>
      <c r="B13" s="1" t="s">
        <v>23</v>
      </c>
      <c r="C13" s="1">
        <v>0.4</v>
      </c>
      <c r="E13">
        <v>12</v>
      </c>
      <c r="F13">
        <f t="shared" si="3"/>
        <v>1</v>
      </c>
      <c r="G13">
        <f t="shared" si="4"/>
        <v>0.78539816339744828</v>
      </c>
      <c r="H13">
        <v>2545</v>
      </c>
      <c r="I13">
        <f t="shared" si="5"/>
        <v>54.006577355849821</v>
      </c>
      <c r="J13">
        <f t="shared" si="0"/>
        <v>319565.54648431845</v>
      </c>
      <c r="K13">
        <f t="shared" si="1"/>
        <v>0</v>
      </c>
      <c r="L13">
        <f t="shared" si="2"/>
        <v>18.116213650269504</v>
      </c>
      <c r="M13">
        <f t="shared" si="6"/>
        <v>1.3586037032455811</v>
      </c>
      <c r="N13">
        <f t="shared" si="7"/>
        <v>0.26112363176380071</v>
      </c>
    </row>
    <row r="14" spans="1:17" x14ac:dyDescent="0.25">
      <c r="A14" s="1">
        <v>13</v>
      </c>
      <c r="B14" s="1" t="s">
        <v>21</v>
      </c>
      <c r="C14" s="1"/>
      <c r="D14">
        <v>1</v>
      </c>
      <c r="E14">
        <v>12</v>
      </c>
      <c r="F14">
        <f t="shared" si="3"/>
        <v>1</v>
      </c>
      <c r="G14">
        <f t="shared" si="4"/>
        <v>0.78539816339744828</v>
      </c>
      <c r="H14">
        <v>2545</v>
      </c>
      <c r="I14">
        <f t="shared" si="5"/>
        <v>54.006577355849821</v>
      </c>
      <c r="J14">
        <f t="shared" si="0"/>
        <v>319565.54648431845</v>
      </c>
      <c r="K14">
        <f t="shared" si="1"/>
        <v>0.83787488132496446</v>
      </c>
      <c r="L14">
        <f t="shared" si="2"/>
        <v>0</v>
      </c>
      <c r="M14">
        <f t="shared" si="6"/>
        <v>6.2835421275108119E-2</v>
      </c>
      <c r="N14">
        <f t="shared" si="7"/>
        <v>1.2076967969075781E-2</v>
      </c>
    </row>
    <row r="15" spans="1:17" x14ac:dyDescent="0.25">
      <c r="A15" s="1">
        <v>14</v>
      </c>
      <c r="B15" s="1" t="s">
        <v>23</v>
      </c>
      <c r="C15" s="1">
        <v>0.4</v>
      </c>
      <c r="E15">
        <v>12</v>
      </c>
      <c r="F15">
        <f t="shared" si="3"/>
        <v>1</v>
      </c>
      <c r="G15">
        <f t="shared" si="4"/>
        <v>0.78539816339744828</v>
      </c>
      <c r="H15">
        <v>2345</v>
      </c>
      <c r="I15">
        <f t="shared" si="5"/>
        <v>49.762445540065947</v>
      </c>
      <c r="J15">
        <f t="shared" si="0"/>
        <v>294452.34047376295</v>
      </c>
      <c r="K15">
        <f t="shared" si="1"/>
        <v>0</v>
      </c>
      <c r="L15">
        <f t="shared" si="2"/>
        <v>15.38075146663372</v>
      </c>
      <c r="M15">
        <f t="shared" si="6"/>
        <v>1.1534609993384359</v>
      </c>
      <c r="N15">
        <f t="shared" si="7"/>
        <v>0.2216952040728474</v>
      </c>
    </row>
    <row r="16" spans="1:17" x14ac:dyDescent="0.25">
      <c r="A16" s="1">
        <v>15</v>
      </c>
      <c r="B16" s="1" t="s">
        <v>9</v>
      </c>
      <c r="C16" s="1">
        <v>0.25</v>
      </c>
      <c r="E16">
        <v>12</v>
      </c>
      <c r="F16">
        <f t="shared" si="3"/>
        <v>1</v>
      </c>
      <c r="G16">
        <f t="shared" si="4"/>
        <v>0.78539816339744828</v>
      </c>
      <c r="H16">
        <v>2345</v>
      </c>
      <c r="I16">
        <f t="shared" si="5"/>
        <v>49.762445540065947</v>
      </c>
      <c r="J16">
        <f t="shared" si="0"/>
        <v>294452.34047376295</v>
      </c>
      <c r="K16">
        <f t="shared" si="1"/>
        <v>0</v>
      </c>
      <c r="L16">
        <f t="shared" si="2"/>
        <v>9.6129696666460749</v>
      </c>
      <c r="M16">
        <f t="shared" si="6"/>
        <v>0.72091312458652246</v>
      </c>
      <c r="N16">
        <f t="shared" si="7"/>
        <v>0.13855950254552962</v>
      </c>
    </row>
    <row r="17" spans="1:14" x14ac:dyDescent="0.25">
      <c r="A17" s="1">
        <v>16</v>
      </c>
      <c r="B17" s="1" t="s">
        <v>22</v>
      </c>
      <c r="C17" s="1">
        <v>0</v>
      </c>
      <c r="E17">
        <v>10</v>
      </c>
      <c r="F17">
        <f t="shared" si="3"/>
        <v>0.83333333333333337</v>
      </c>
      <c r="G17">
        <f t="shared" si="4"/>
        <v>0.54541539124822802</v>
      </c>
      <c r="H17">
        <v>2345</v>
      </c>
      <c r="I17">
        <f t="shared" si="5"/>
        <v>71.657921577694964</v>
      </c>
      <c r="J17">
        <f t="shared" si="0"/>
        <v>353342.80856851558</v>
      </c>
      <c r="K17">
        <f t="shared" si="1"/>
        <v>0</v>
      </c>
      <c r="L17">
        <f t="shared" si="2"/>
        <v>0</v>
      </c>
      <c r="M17">
        <f t="shared" si="6"/>
        <v>0</v>
      </c>
      <c r="N17">
        <f t="shared" si="7"/>
        <v>0</v>
      </c>
    </row>
    <row r="18" spans="1:14" x14ac:dyDescent="0.25">
      <c r="A18" s="1">
        <v>17</v>
      </c>
      <c r="B18" s="1" t="s">
        <v>21</v>
      </c>
      <c r="C18" s="1"/>
      <c r="D18">
        <v>19</v>
      </c>
      <c r="E18">
        <v>10</v>
      </c>
      <c r="F18">
        <f t="shared" si="3"/>
        <v>0.83333333333333337</v>
      </c>
      <c r="G18">
        <f t="shared" si="4"/>
        <v>0.54541539124822802</v>
      </c>
      <c r="H18">
        <v>2345</v>
      </c>
      <c r="I18">
        <f t="shared" si="5"/>
        <v>71.657921577694964</v>
      </c>
      <c r="J18">
        <f t="shared" si="0"/>
        <v>353342.80856851558</v>
      </c>
      <c r="K18">
        <f t="shared" si="1"/>
        <v>33.631723421357719</v>
      </c>
      <c r="L18">
        <f t="shared" si="2"/>
        <v>0</v>
      </c>
      <c r="M18">
        <f t="shared" si="6"/>
        <v>2.5221707399166164</v>
      </c>
      <c r="N18">
        <f t="shared" si="7"/>
        <v>0.48476121621197371</v>
      </c>
    </row>
    <row r="19" spans="1:14" x14ac:dyDescent="0.25">
      <c r="A19" s="1">
        <v>18</v>
      </c>
      <c r="B19" s="1" t="s">
        <v>23</v>
      </c>
      <c r="C19" s="1">
        <v>0.4</v>
      </c>
      <c r="E19">
        <v>10</v>
      </c>
      <c r="F19">
        <f t="shared" si="3"/>
        <v>0.83333333333333337</v>
      </c>
      <c r="G19">
        <f t="shared" si="4"/>
        <v>0.54541539124822802</v>
      </c>
      <c r="H19">
        <v>1670</v>
      </c>
      <c r="I19">
        <f t="shared" si="5"/>
        <v>51.031440952985321</v>
      </c>
      <c r="J19">
        <f t="shared" si="0"/>
        <v>251634.32422576586</v>
      </c>
      <c r="K19">
        <f t="shared" si="1"/>
        <v>0</v>
      </c>
      <c r="L19">
        <f t="shared" si="2"/>
        <v>16.175204756136814</v>
      </c>
      <c r="M19">
        <f t="shared" si="6"/>
        <v>1.2130400704407731</v>
      </c>
      <c r="N19">
        <f t="shared" si="7"/>
        <v>0.2331463015387166</v>
      </c>
    </row>
    <row r="20" spans="1:14" x14ac:dyDescent="0.25">
      <c r="A20" s="1">
        <v>19</v>
      </c>
      <c r="B20" s="1" t="s">
        <v>21</v>
      </c>
      <c r="C20" s="1"/>
      <c r="D20">
        <v>1</v>
      </c>
      <c r="E20">
        <v>10</v>
      </c>
      <c r="F20">
        <f t="shared" si="3"/>
        <v>0.83333333333333337</v>
      </c>
      <c r="G20">
        <f t="shared" si="4"/>
        <v>0.54541539124822802</v>
      </c>
      <c r="H20">
        <v>1670</v>
      </c>
      <c r="I20">
        <f t="shared" si="5"/>
        <v>51.031440952985321</v>
      </c>
      <c r="J20">
        <f t="shared" si="0"/>
        <v>251634.32422576586</v>
      </c>
      <c r="K20">
        <f t="shared" si="1"/>
        <v>0.89772386396559301</v>
      </c>
      <c r="L20">
        <f t="shared" si="2"/>
        <v>0</v>
      </c>
      <c r="M20">
        <f t="shared" si="6"/>
        <v>6.7323723909462882E-2</v>
      </c>
      <c r="N20">
        <f t="shared" si="7"/>
        <v>1.2939619735398767E-2</v>
      </c>
    </row>
    <row r="21" spans="1:14" x14ac:dyDescent="0.25">
      <c r="A21" s="1">
        <v>20</v>
      </c>
      <c r="B21" s="1" t="s">
        <v>11</v>
      </c>
      <c r="C21" s="1">
        <v>0.05</v>
      </c>
      <c r="E21">
        <v>10</v>
      </c>
      <c r="F21">
        <f t="shared" si="3"/>
        <v>0.83333333333333337</v>
      </c>
      <c r="G21">
        <f t="shared" si="4"/>
        <v>0.54541539124822802</v>
      </c>
      <c r="H21">
        <v>1670</v>
      </c>
      <c r="I21">
        <f t="shared" si="5"/>
        <v>51.031440952985321</v>
      </c>
      <c r="J21">
        <f t="shared" si="0"/>
        <v>251634.32422576586</v>
      </c>
      <c r="K21">
        <f t="shared" si="1"/>
        <v>0</v>
      </c>
      <c r="L21">
        <f t="shared" si="2"/>
        <v>2.0219005945171018</v>
      </c>
      <c r="M21">
        <f t="shared" si="6"/>
        <v>0.15163000880509664</v>
      </c>
      <c r="N21">
        <f t="shared" si="7"/>
        <v>2.9143287692339575E-2</v>
      </c>
    </row>
    <row r="22" spans="1:14" x14ac:dyDescent="0.25">
      <c r="A22" s="1">
        <v>21</v>
      </c>
      <c r="B22" s="1" t="s">
        <v>21</v>
      </c>
      <c r="C22" s="1"/>
      <c r="D22">
        <v>6.4</v>
      </c>
      <c r="E22">
        <v>10</v>
      </c>
      <c r="F22">
        <f t="shared" si="3"/>
        <v>0.83333333333333337</v>
      </c>
      <c r="G22">
        <f t="shared" si="4"/>
        <v>0.54541539124822802</v>
      </c>
      <c r="H22">
        <v>1670</v>
      </c>
      <c r="I22">
        <f t="shared" si="5"/>
        <v>51.031440952985321</v>
      </c>
      <c r="J22">
        <f t="shared" si="0"/>
        <v>251634.32422576586</v>
      </c>
      <c r="K22">
        <f t="shared" si="1"/>
        <v>5.7454327293797958</v>
      </c>
      <c r="L22">
        <f t="shared" si="2"/>
        <v>0</v>
      </c>
      <c r="M22">
        <f t="shared" si="6"/>
        <v>0.43087183302056253</v>
      </c>
      <c r="N22">
        <f t="shared" si="7"/>
        <v>8.2813566306552122E-2</v>
      </c>
    </row>
    <row r="23" spans="1:14" x14ac:dyDescent="0.25">
      <c r="A23" s="1">
        <v>22</v>
      </c>
      <c r="B23" s="1" t="s">
        <v>11</v>
      </c>
      <c r="C23" s="1">
        <v>0.05</v>
      </c>
      <c r="E23">
        <v>10</v>
      </c>
      <c r="F23">
        <f t="shared" si="3"/>
        <v>0.83333333333333337</v>
      </c>
      <c r="G23">
        <f t="shared" si="4"/>
        <v>0.54541539124822802</v>
      </c>
      <c r="H23">
        <v>1670</v>
      </c>
      <c r="I23">
        <f t="shared" si="5"/>
        <v>51.031440952985321</v>
      </c>
      <c r="J23">
        <f t="shared" si="0"/>
        <v>251634.32422576586</v>
      </c>
      <c r="K23">
        <f t="shared" si="1"/>
        <v>0</v>
      </c>
      <c r="L23">
        <f t="shared" si="2"/>
        <v>2.0219005945171018</v>
      </c>
      <c r="M23">
        <f t="shared" si="6"/>
        <v>0.15163000880509664</v>
      </c>
      <c r="N23">
        <f t="shared" si="7"/>
        <v>2.9143287692339575E-2</v>
      </c>
    </row>
    <row r="24" spans="1:14" x14ac:dyDescent="0.25">
      <c r="B24" s="1"/>
      <c r="C24" s="1"/>
    </row>
    <row r="25" spans="1:14" ht="18.75" x14ac:dyDescent="0.3">
      <c r="M25" s="6" t="s">
        <v>28</v>
      </c>
      <c r="N25" s="4">
        <f>SUM(N2:N23)</f>
        <v>7.5137581996134566</v>
      </c>
    </row>
    <row r="26" spans="1:14" x14ac:dyDescent="0.25">
      <c r="J26" t="s">
        <v>1</v>
      </c>
    </row>
    <row r="31" spans="1:14" x14ac:dyDescent="0.25">
      <c r="A31" s="2" t="s">
        <v>1</v>
      </c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Simplified Attempt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2017-11-28T19:40:57Z</dcterms:created>
  <dcterms:modified xsi:type="dcterms:W3CDTF">2017-11-28T19:41:12Z</dcterms:modified>
</cp:coreProperties>
</file>