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משתמש\Desktop\"/>
    </mc:Choice>
  </mc:AlternateContent>
  <bookViews>
    <workbookView xWindow="0" yWindow="0" windowWidth="15360" windowHeight="7680"/>
  </bookViews>
  <sheets>
    <sheet name="גיליון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5" i="1" l="1"/>
  <c r="L41" i="1"/>
  <c r="L37" i="1"/>
  <c r="L33" i="1"/>
  <c r="N45" i="1"/>
  <c r="N41" i="1"/>
  <c r="N37" i="1"/>
  <c r="M45" i="1"/>
  <c r="M41" i="1"/>
  <c r="M37" i="1"/>
  <c r="M33" i="1"/>
  <c r="N33" i="1"/>
  <c r="N29" i="1"/>
  <c r="L29" i="1" s="1"/>
  <c r="N21" i="1"/>
  <c r="L21" i="1"/>
  <c r="L25" i="1"/>
  <c r="M29" i="1"/>
  <c r="M25" i="1"/>
  <c r="N25" i="1"/>
  <c r="M21" i="1"/>
  <c r="M17" i="1"/>
  <c r="N17" i="1"/>
  <c r="L13" i="1"/>
  <c r="M13" i="1"/>
  <c r="N13" i="1"/>
  <c r="P10" i="1"/>
  <c r="O10" i="1"/>
  <c r="F80" i="1"/>
  <c r="F68" i="1"/>
  <c r="F58" i="1"/>
  <c r="F49" i="1"/>
  <c r="F41" i="1"/>
  <c r="F34" i="1"/>
  <c r="F28" i="1"/>
  <c r="F23" i="1"/>
  <c r="F19" i="1"/>
  <c r="F16" i="1"/>
  <c r="C66" i="1"/>
  <c r="D66" i="1"/>
  <c r="C56" i="1"/>
  <c r="D56" i="1"/>
  <c r="C39" i="1"/>
  <c r="D39" i="1"/>
  <c r="D85" i="1"/>
  <c r="D90" i="1"/>
  <c r="D89" i="1"/>
  <c r="D88" i="1"/>
  <c r="D87" i="1"/>
  <c r="D86" i="1"/>
  <c r="D78" i="1"/>
  <c r="D77" i="1"/>
  <c r="D76" i="1"/>
  <c r="D75" i="1"/>
  <c r="D74" i="1"/>
  <c r="D73" i="1"/>
  <c r="D63" i="1"/>
  <c r="D64" i="1"/>
  <c r="D65" i="1"/>
  <c r="D54" i="1"/>
  <c r="D46" i="1"/>
  <c r="D55" i="1"/>
  <c r="D47" i="1"/>
  <c r="L17" i="1" l="1"/>
  <c r="D84" i="1"/>
  <c r="D72" i="1"/>
  <c r="D62" i="1"/>
  <c r="D53" i="1"/>
  <c r="D45" i="1"/>
  <c r="D38" i="1"/>
  <c r="D32" i="1"/>
  <c r="D83" i="1"/>
  <c r="D71" i="1"/>
  <c r="D61" i="1"/>
  <c r="D52" i="1"/>
  <c r="D44" i="1"/>
  <c r="D37" i="1"/>
  <c r="D31" i="1"/>
  <c r="D26" i="1"/>
  <c r="D82" i="1"/>
  <c r="D70" i="1"/>
  <c r="D60" i="1"/>
  <c r="D51" i="1"/>
  <c r="D43" i="1"/>
  <c r="D36" i="1"/>
  <c r="D30" i="1"/>
  <c r="D25" i="1"/>
  <c r="D21" i="1"/>
  <c r="D80" i="1"/>
  <c r="D68" i="1"/>
  <c r="D58" i="1"/>
  <c r="D49" i="1"/>
  <c r="D41" i="1"/>
  <c r="D34" i="1"/>
  <c r="D28" i="1"/>
  <c r="D23" i="1"/>
  <c r="D19" i="1"/>
  <c r="D16" i="1"/>
  <c r="D81" i="1"/>
  <c r="D69" i="1"/>
  <c r="D59" i="1"/>
  <c r="D50" i="1"/>
  <c r="D42" i="1"/>
  <c r="D35" i="1"/>
  <c r="D29" i="1"/>
  <c r="D24" i="1"/>
  <c r="D20" i="1"/>
  <c r="D17" i="1"/>
  <c r="C11" i="1"/>
  <c r="D11" i="1"/>
  <c r="C85" i="1" l="1"/>
  <c r="C89" i="1"/>
  <c r="C87" i="1"/>
  <c r="C78" i="1"/>
  <c r="C76" i="1"/>
  <c r="C74" i="1"/>
  <c r="C63" i="1"/>
  <c r="C65" i="1"/>
  <c r="C90" i="1"/>
  <c r="C88" i="1"/>
  <c r="C86" i="1"/>
  <c r="C77" i="1"/>
  <c r="C75" i="1"/>
  <c r="C73" i="1"/>
  <c r="C64" i="1"/>
  <c r="C54" i="1"/>
  <c r="C46" i="1"/>
  <c r="C72" i="1"/>
  <c r="E72" i="1" s="1"/>
  <c r="C51" i="1"/>
  <c r="E51" i="1" s="1"/>
  <c r="C62" i="1"/>
  <c r="E62" i="1" s="1"/>
  <c r="C26" i="1"/>
  <c r="E26" i="1" s="1"/>
  <c r="C35" i="1"/>
  <c r="E35" i="1" s="1"/>
  <c r="C23" i="1"/>
  <c r="E23" i="1" s="1"/>
  <c r="C52" i="1"/>
  <c r="E52" i="1" s="1"/>
  <c r="C81" i="1"/>
  <c r="E81" i="1" s="1"/>
  <c r="C17" i="1"/>
  <c r="E17" i="1" s="1"/>
  <c r="C24" i="1"/>
  <c r="C49" i="1"/>
  <c r="E49" i="1" s="1"/>
  <c r="C25" i="1"/>
  <c r="E25" i="1" s="1"/>
  <c r="C32" i="1"/>
  <c r="E32" i="1" s="1"/>
  <c r="E24" i="1"/>
  <c r="C50" i="1"/>
  <c r="E50" i="1" s="1"/>
  <c r="C69" i="1"/>
  <c r="E69" i="1" s="1"/>
  <c r="C28" i="1"/>
  <c r="E28" i="1" s="1"/>
  <c r="C68" i="1"/>
  <c r="E68" i="1" s="1"/>
  <c r="C30" i="1"/>
  <c r="E30" i="1" s="1"/>
  <c r="C60" i="1"/>
  <c r="E60" i="1" s="1"/>
  <c r="C31" i="1"/>
  <c r="E31" i="1" s="1"/>
  <c r="C61" i="1"/>
  <c r="E61" i="1" s="1"/>
  <c r="C38" i="1"/>
  <c r="E38" i="1" s="1"/>
  <c r="C47" i="1"/>
  <c r="C55" i="1"/>
  <c r="C20" i="1"/>
  <c r="E20" i="1" s="1"/>
  <c r="C29" i="1"/>
  <c r="E29" i="1" s="1"/>
  <c r="C16" i="1"/>
  <c r="E16" i="1" s="1"/>
  <c r="C34" i="1"/>
  <c r="E34" i="1" s="1"/>
  <c r="C58" i="1"/>
  <c r="E58" i="1" s="1"/>
  <c r="C21" i="1"/>
  <c r="C36" i="1"/>
  <c r="E36" i="1" s="1"/>
  <c r="C70" i="1"/>
  <c r="E70" i="1" s="1"/>
  <c r="C37" i="1"/>
  <c r="E37" i="1" s="1"/>
  <c r="C71" i="1"/>
  <c r="E71" i="1" s="1"/>
  <c r="C45" i="1"/>
  <c r="E45" i="1" s="1"/>
  <c r="C84" i="1"/>
  <c r="E84" i="1" s="1"/>
  <c r="C42" i="1"/>
  <c r="E42" i="1" s="1"/>
  <c r="C59" i="1"/>
  <c r="E59" i="1" s="1"/>
  <c r="C19" i="1"/>
  <c r="E19" i="1" s="1"/>
  <c r="C41" i="1"/>
  <c r="E41" i="1" s="1"/>
  <c r="C80" i="1"/>
  <c r="E80" i="1" s="1"/>
  <c r="C43" i="1"/>
  <c r="C82" i="1"/>
  <c r="E82" i="1" s="1"/>
  <c r="C44" i="1"/>
  <c r="E44" i="1" s="1"/>
  <c r="C83" i="1"/>
  <c r="E83" i="1" s="1"/>
  <c r="C53" i="1"/>
  <c r="E53" i="1" s="1"/>
  <c r="E43" i="1"/>
  <c r="E21" i="1"/>
</calcChain>
</file>

<file path=xl/sharedStrings.xml><?xml version="1.0" encoding="utf-8"?>
<sst xmlns="http://schemas.openxmlformats.org/spreadsheetml/2006/main" count="106" uniqueCount="69">
  <si>
    <t>(x+a)^n</t>
  </si>
  <si>
    <t>n=</t>
  </si>
  <si>
    <t>k=</t>
  </si>
  <si>
    <t>Probability for a red ball</t>
  </si>
  <si>
    <t>Probability for a yellow ball</t>
  </si>
  <si>
    <t>The probability of getting a yellow ball 0 in game 1</t>
  </si>
  <si>
    <t>The probability of getting a yellow ball 1 in game 1</t>
  </si>
  <si>
    <t>The probability of getting a yellow ball 0 in game 2</t>
  </si>
  <si>
    <t>The probability of getting a yellow ball in game 1</t>
  </si>
  <si>
    <t>The probability of getting a yellow ball 2 in game 2</t>
  </si>
  <si>
    <t>The probability of getting a yellow ball 0 in game 3</t>
  </si>
  <si>
    <t>The probability of getting a yellow ball 1 in game 3</t>
  </si>
  <si>
    <t>The probability of getting a yellow ball 2 in game 3</t>
  </si>
  <si>
    <t>The probability of getting a yellow ball 3 in game 3</t>
  </si>
  <si>
    <t>The probability of getting a yellow ball 0 in game 4</t>
  </si>
  <si>
    <t>The probability of getting a yellow ball 1 in game 4</t>
  </si>
  <si>
    <t>The probability of getting a yellow ball 2 in game 4</t>
  </si>
  <si>
    <t>The probability of getting a yellow ball 3 in game 4</t>
  </si>
  <si>
    <t>The probability of getting a yellow ball 4 in game 4</t>
  </si>
  <si>
    <t>combin</t>
  </si>
  <si>
    <t xml:space="preserve">ball 1 </t>
  </si>
  <si>
    <t>ball 2</t>
  </si>
  <si>
    <t>ball 3</t>
  </si>
  <si>
    <t>ball 4</t>
  </si>
  <si>
    <t>ball 5</t>
  </si>
  <si>
    <t>ball 6</t>
  </si>
  <si>
    <t>ball 7</t>
  </si>
  <si>
    <t>ball 8</t>
  </si>
  <si>
    <t>ball 9</t>
  </si>
  <si>
    <t>ball 10</t>
  </si>
  <si>
    <t>The probability of getting a yellow ball 1 in game 5</t>
  </si>
  <si>
    <t>The probability of getting a yellow ball 2 in game 5</t>
  </si>
  <si>
    <t>The probability of getting a yellow ball 3 in game 5</t>
  </si>
  <si>
    <t>The probability of getting a yellow ball 4 in game 5</t>
  </si>
  <si>
    <t>The probability of getting a yellow ball 0 in game 5</t>
  </si>
  <si>
    <t>The probability of getting a yellow ball 0 in game 6</t>
  </si>
  <si>
    <t>The probability of getting a yellow ball 1 in game 6</t>
  </si>
  <si>
    <t>The probability of getting a yellow ball 2 in game 6</t>
  </si>
  <si>
    <t>The probability of getting a yellow ball 3 in game 6</t>
  </si>
  <si>
    <t>The probability of getting a yellow ball 4 in game 6</t>
  </si>
  <si>
    <t>The probability of getting a yellow ball 0 in game 7</t>
  </si>
  <si>
    <t>The probability of getting a yellow ball 1 in game 7</t>
  </si>
  <si>
    <t>The probability of getting a yellow ball 2 in game 7</t>
  </si>
  <si>
    <t>The probability of getting a yellow ball 3 in game 7</t>
  </si>
  <si>
    <t>The probability of getting a yellow ball 4 in game 7</t>
  </si>
  <si>
    <t>The probability of getting a yellow ball 0 in game 8</t>
  </si>
  <si>
    <t>The probability of getting a yellow ball 1 in game 8</t>
  </si>
  <si>
    <t>The probability of getting a yellow ball 2 in game 8</t>
  </si>
  <si>
    <t>The probability of getting a yellow ball 3 in game 8</t>
  </si>
  <si>
    <t>The probability of getting a yellow ball 4 in game 8</t>
  </si>
  <si>
    <t>The probability of getting a yellow ball 0 in game 9</t>
  </si>
  <si>
    <t>The probability of getting a yellow ball 1 in game 9</t>
  </si>
  <si>
    <t>The probability of getting a yellow ball 2 in game 9</t>
  </si>
  <si>
    <t>The probability of getting a yellow ball 3 in game 9</t>
  </si>
  <si>
    <t>The probability of getting a yellow ball 4 in game 9</t>
  </si>
  <si>
    <t>The probability of getting a yellow ball 0 in game 10</t>
  </si>
  <si>
    <t>The probability of getting a yellow ball 1 in game 10</t>
  </si>
  <si>
    <t>The probability of getting a yellow ball 2 in game 10</t>
  </si>
  <si>
    <t>The probability of getting a yellow ball 3 in game 10</t>
  </si>
  <si>
    <t>The probability of getting a yellow ball 4 in game 10</t>
  </si>
  <si>
    <t>X</t>
  </si>
  <si>
    <t>a</t>
  </si>
  <si>
    <t>polynomial</t>
  </si>
  <si>
    <t>combination</t>
  </si>
  <si>
    <t>Doubling and result</t>
  </si>
  <si>
    <t>X^2+2x*a+a^2=</t>
  </si>
  <si>
    <t>X^1+1x*a+a^1=</t>
  </si>
  <si>
    <t>X^2+2x*a+a^2+</t>
  </si>
  <si>
    <t>X^3+3x*a+a^3=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</si>
</sst>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Arial"/>
      <family val="2"/>
      <charset val="177"/>
      <scheme val="minor"/>
    </font>
    <font>
      <sz val="11"/>
      <color rgb="FF000000"/>
      <name val="Calibri"/>
      <family val="2"/>
    </font>
  </fonts>
  <fills count="14">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1">
    <border>
      <left/>
      <right/>
      <top/>
      <bottom/>
      <diagonal/>
    </border>
  </borders>
  <cellStyleXfs count="1">
    <xf numFmtId="0" fontId="0" fillId="0" borderId="0"/>
  </cellStyleXfs>
  <cellXfs count="43">
    <xf numFmtId="0" fontId="0" fillId="0" borderId="0" xfId="0"/>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xf>
    <xf numFmtId="0" fontId="0" fillId="4" borderId="0" xfId="0" applyFill="1"/>
    <xf numFmtId="0" fontId="0" fillId="4" borderId="0" xfId="0" applyFill="1" applyAlignment="1">
      <alignment horizontal="center"/>
    </xf>
    <xf numFmtId="0" fontId="0" fillId="0" borderId="0" xfId="0" applyFill="1"/>
    <xf numFmtId="0" fontId="0" fillId="0" borderId="0" xfId="0" applyFill="1" applyAlignment="1">
      <alignment horizontal="center"/>
    </xf>
    <xf numFmtId="0" fontId="0" fillId="5" borderId="0" xfId="0" applyFill="1"/>
    <xf numFmtId="0" fontId="0" fillId="5" borderId="0" xfId="0" applyFill="1" applyAlignment="1">
      <alignment horizontal="center"/>
    </xf>
    <xf numFmtId="0" fontId="0" fillId="6" borderId="0" xfId="0" applyFill="1"/>
    <xf numFmtId="0" fontId="0" fillId="6" borderId="0" xfId="0" applyFill="1" applyAlignment="1">
      <alignment horizontal="center"/>
    </xf>
    <xf numFmtId="0" fontId="0" fillId="7" borderId="0" xfId="0" applyFill="1"/>
    <xf numFmtId="0" fontId="0" fillId="7" borderId="0" xfId="0" applyFill="1" applyAlignment="1">
      <alignment horizontal="center"/>
    </xf>
    <xf numFmtId="0" fontId="0" fillId="8" borderId="0" xfId="0" applyFill="1"/>
    <xf numFmtId="0" fontId="0" fillId="8" borderId="0" xfId="0" applyFill="1" applyAlignment="1">
      <alignment horizontal="center"/>
    </xf>
    <xf numFmtId="0" fontId="0" fillId="9" borderId="0" xfId="0" applyFill="1"/>
    <xf numFmtId="0" fontId="0" fillId="9" borderId="0" xfId="0" applyFill="1" applyAlignment="1">
      <alignment horizontal="center"/>
    </xf>
    <xf numFmtId="0" fontId="0" fillId="2" borderId="0" xfId="0" applyFill="1"/>
    <xf numFmtId="0" fontId="0" fillId="10" borderId="0" xfId="0" applyFill="1"/>
    <xf numFmtId="0" fontId="0" fillId="10" borderId="0" xfId="0" applyFill="1" applyAlignment="1">
      <alignment horizontal="center"/>
    </xf>
    <xf numFmtId="0" fontId="0" fillId="11" borderId="0" xfId="0" applyFill="1"/>
    <xf numFmtId="0" fontId="0" fillId="11" borderId="0" xfId="0" applyFill="1" applyAlignment="1">
      <alignment horizontal="center"/>
    </xf>
    <xf numFmtId="0" fontId="0" fillId="12" borderId="0" xfId="0" applyFill="1"/>
    <xf numFmtId="0" fontId="0" fillId="12" borderId="0" xfId="0" applyFill="1" applyAlignment="1">
      <alignment horizontal="center"/>
    </xf>
    <xf numFmtId="0" fontId="0" fillId="13" borderId="0" xfId="0" applyFill="1"/>
    <xf numFmtId="0" fontId="0" fillId="13" borderId="0" xfId="0" applyFill="1" applyAlignment="1">
      <alignment horizontal="center"/>
    </xf>
    <xf numFmtId="0" fontId="0" fillId="0" borderId="0" xfId="0" applyAlignment="1">
      <alignment horizontal="right"/>
    </xf>
    <xf numFmtId="0" fontId="0" fillId="0" borderId="0" xfId="0" applyAlignment="1">
      <alignment horizontal="left"/>
    </xf>
    <xf numFmtId="0" fontId="0" fillId="4" borderId="0" xfId="0" applyFill="1" applyAlignment="1">
      <alignment horizontal="center" vertical="center"/>
    </xf>
    <xf numFmtId="0" fontId="0" fillId="0" borderId="0" xfId="0" applyAlignment="1">
      <alignment horizontal="center" vertical="center"/>
    </xf>
    <xf numFmtId="0" fontId="0" fillId="5" borderId="0" xfId="0" applyFill="1" applyAlignment="1">
      <alignment horizontal="center" vertical="center"/>
    </xf>
    <xf numFmtId="0" fontId="0" fillId="7" borderId="0" xfId="0" applyFill="1" applyAlignment="1">
      <alignment horizontal="center" vertical="center"/>
    </xf>
    <xf numFmtId="0" fontId="0" fillId="6" borderId="0" xfId="0" applyFill="1" applyAlignment="1">
      <alignment horizontal="center" vertical="center"/>
    </xf>
    <xf numFmtId="0" fontId="0" fillId="9" borderId="0" xfId="0" applyFill="1" applyAlignment="1">
      <alignment horizontal="center" vertical="center"/>
    </xf>
    <xf numFmtId="0" fontId="0" fillId="0" borderId="0" xfId="0" applyFill="1" applyAlignment="1">
      <alignment horizontal="center" vertical="center"/>
    </xf>
    <xf numFmtId="0" fontId="0" fillId="8" borderId="0" xfId="0" applyFill="1" applyAlignment="1">
      <alignment horizontal="center" vertical="center"/>
    </xf>
    <xf numFmtId="0" fontId="0" fillId="10" borderId="0" xfId="0" applyFill="1" applyAlignment="1">
      <alignment horizontal="center" vertical="center"/>
    </xf>
    <xf numFmtId="0" fontId="0" fillId="11" borderId="0" xfId="0" applyFill="1" applyAlignment="1">
      <alignment horizontal="center" vertical="center"/>
    </xf>
    <xf numFmtId="0" fontId="0" fillId="12" borderId="0" xfId="0" applyFill="1" applyAlignment="1">
      <alignment horizontal="center" vertical="center"/>
    </xf>
    <xf numFmtId="0" fontId="0" fillId="13" borderId="0" xfId="0" applyFill="1" applyAlignment="1">
      <alignment horizontal="center" vertical="center"/>
    </xf>
    <xf numFmtId="0" fontId="1" fillId="0" borderId="0" xfId="0" applyFont="1" applyAlignment="1">
      <alignment horizontal="center"/>
    </xf>
    <xf numFmtId="0" fontId="1" fillId="0" borderId="0" xfId="0" applyFont="1" applyAlignment="1">
      <alignment horizontal="center" vertical="center" readingOrder="2"/>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247650</xdr:colOff>
      <xdr:row>0</xdr:row>
      <xdr:rowOff>47624</xdr:rowOff>
    </xdr:from>
    <xdr:to>
      <xdr:col>4</xdr:col>
      <xdr:colOff>647700</xdr:colOff>
      <xdr:row>8</xdr:row>
      <xdr:rowOff>9525</xdr:rowOff>
    </xdr:to>
    <xdr:sp macro="" textlink="">
      <xdr:nvSpPr>
        <xdr:cNvPr id="2" name="TextBox 1"/>
        <xdr:cNvSpPr txBox="1"/>
      </xdr:nvSpPr>
      <xdr:spPr>
        <a:xfrm>
          <a:off x="11234108850" y="47624"/>
          <a:ext cx="5915025" cy="2181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algn="l" rtl="1"/>
          <a:r>
            <a:rPr lang="en-US" sz="1100"/>
            <a:t> we have in the basket has 10 balls </a:t>
          </a:r>
        </a:p>
        <a:p>
          <a:pPr algn="l" rtl="1"/>
          <a:r>
            <a:rPr lang="en-US" sz="1100"/>
            <a:t> 6  red, 4</a:t>
          </a:r>
          <a:r>
            <a:rPr lang="en-US" sz="1100" baseline="0"/>
            <a:t> </a:t>
          </a:r>
          <a:r>
            <a:rPr lang="en-US" sz="1100"/>
            <a:t>yellow and the game is played </a:t>
          </a:r>
          <a:r>
            <a:rPr lang="en-US" sz="1100" u="sng"/>
            <a:t>with repetition</a:t>
          </a:r>
        </a:p>
        <a:p>
          <a:pPr algn="l" rtl="1"/>
          <a:endParaRPr lang="en-US" sz="1100"/>
        </a:p>
        <a:p>
          <a:pPr algn="l" rtl="1"/>
          <a:r>
            <a:rPr lang="en-US" sz="1100"/>
            <a:t>1- As soon we has </a:t>
          </a:r>
          <a:r>
            <a:rPr lang="en-US" sz="1100">
              <a:solidFill>
                <a:schemeClr val="dk1"/>
              </a:solidFill>
              <a:effectLst/>
              <a:latin typeface="+mn-lt"/>
              <a:ea typeface="+mn-ea"/>
              <a:cs typeface="+mn-cs"/>
            </a:rPr>
            <a:t>appear</a:t>
          </a:r>
          <a:r>
            <a:rPr lang="en-US" sz="1100"/>
            <a:t> 4  time yellow balls in the during of the game the game is finshed,  we can played the game max 10 time and it over. What is the probability that the game will end between 4 and 10?</a:t>
          </a:r>
        </a:p>
        <a:p>
          <a:pPr algn="l" rtl="1"/>
          <a:endParaRPr lang="en-US" sz="1100"/>
        </a:p>
        <a:p>
          <a:pPr algn="l" rtl="1"/>
          <a:r>
            <a:rPr lang="en-US" sz="1100"/>
            <a:t>2-In which game is the probability is highest</a:t>
          </a:r>
          <a:r>
            <a:rPr lang="en-US" sz="1100" baseline="0"/>
            <a:t> </a:t>
          </a:r>
          <a:r>
            <a:rPr lang="en-US" sz="1100"/>
            <a:t>that we will get the first</a:t>
          </a:r>
          <a:r>
            <a:rPr lang="en-US" sz="1100" baseline="0"/>
            <a:t> value</a:t>
          </a:r>
          <a:r>
            <a:rPr lang="en-US" sz="1100"/>
            <a:t>,The second value, the third value, the fourth value yellow ball?</a:t>
          </a:r>
          <a:endParaRPr lang="he-IL" sz="1100"/>
        </a:p>
        <a:p>
          <a:pPr algn="l" rtl="1"/>
          <a:endParaRPr lang="en-US" sz="1100"/>
        </a:p>
        <a:p>
          <a:pPr algn="l" rtl="1"/>
          <a:r>
            <a:rPr lang="en-US" sz="1100"/>
            <a:t>3- Repeating the same action </a:t>
          </a:r>
          <a:r>
            <a:rPr lang="en-US" sz="1100" u="sng"/>
            <a:t>without repetition </a:t>
          </a:r>
          <a:r>
            <a:rPr lang="en-US" sz="1100"/>
            <a:t>What was the effect on the results?</a:t>
          </a:r>
          <a:endParaRPr lang="he-IL" sz="1100" baseline="0"/>
        </a:p>
        <a:p>
          <a:pPr algn="r" rtl="1"/>
          <a:endParaRPr lang="he-IL" sz="1100"/>
        </a:p>
      </xdr:txBody>
    </xdr:sp>
    <xdr:clientData/>
  </xdr:twoCellAnchor>
  <xdr:oneCellAnchor>
    <xdr:from>
      <xdr:col>1</xdr:col>
      <xdr:colOff>771176</xdr:colOff>
      <xdr:row>10</xdr:row>
      <xdr:rowOff>142589</xdr:rowOff>
    </xdr:from>
    <xdr:ext cx="2381599" cy="457772"/>
    <mc:AlternateContent xmlns:mc="http://schemas.openxmlformats.org/markup-compatibility/2006">
      <mc:Choice xmlns:a14="http://schemas.microsoft.com/office/drawing/2010/main" Requires="a14">
        <xdr:sp macro="" textlink="">
          <xdr:nvSpPr>
            <xdr:cNvPr id="3" name="TextBox 2"/>
            <xdr:cNvSpPr txBox="1"/>
          </xdr:nvSpPr>
          <xdr:spPr>
            <a:xfrm>
              <a:off x="11238680850" y="2723864"/>
              <a:ext cx="2381599" cy="4577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sSup>
                      <m:sSupPr>
                        <m:ctrlPr>
                          <a:rPr lang="en-US" sz="1100" i="1">
                            <a:latin typeface="Cambria Math" panose="02040503050406030204" pitchFamily="18" charset="0"/>
                          </a:rPr>
                        </m:ctrlPr>
                      </m:sSupPr>
                      <m:e>
                        <m:d>
                          <m:dPr>
                            <m:ctrlPr>
                              <a:rPr lang="en-US" sz="1100" i="1">
                                <a:latin typeface="Cambria Math" panose="02040503050406030204" pitchFamily="18" charset="0"/>
                              </a:rPr>
                            </m:ctrlPr>
                          </m:dPr>
                          <m:e>
                            <m:r>
                              <a:rPr lang="en-US" sz="1100" i="1">
                                <a:latin typeface="Cambria Math" panose="02040503050406030204" pitchFamily="18" charset="0"/>
                              </a:rPr>
                              <m:t>𝑥</m:t>
                            </m:r>
                            <m:r>
                              <a:rPr lang="en-US" sz="1100" i="1">
                                <a:latin typeface="Cambria Math" panose="02040503050406030204" pitchFamily="18" charset="0"/>
                              </a:rPr>
                              <m:t>+</m:t>
                            </m:r>
                            <m:r>
                              <a:rPr lang="en-US" sz="1100" i="1">
                                <a:latin typeface="Cambria Math" panose="02040503050406030204" pitchFamily="18" charset="0"/>
                              </a:rPr>
                              <m:t>𝑎</m:t>
                            </m:r>
                          </m:e>
                        </m:d>
                      </m:e>
                      <m:sup>
                        <m:r>
                          <a:rPr lang="en-US" sz="1100" i="1">
                            <a:latin typeface="Cambria Math" panose="02040503050406030204" pitchFamily="18" charset="0"/>
                          </a:rPr>
                          <m:t>𝑛</m:t>
                        </m:r>
                      </m:sup>
                    </m:sSup>
                    <m:r>
                      <a:rPr lang="en-US" sz="1100" i="1">
                        <a:latin typeface="Cambria Math" panose="02040503050406030204" pitchFamily="18" charset="0"/>
                      </a:rPr>
                      <m:t>=</m:t>
                    </m:r>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en-US" sz="1100" i="1">
                                    <a:latin typeface="Cambria Math" panose="02040503050406030204" pitchFamily="18" charset="0"/>
                                  </a:rPr>
                                  <m:t>𝑛</m:t>
                                </m:r>
                              </m:num>
                              <m:den>
                                <m:r>
                                  <a:rPr lang="en-US" sz="1100" i="1">
                                    <a:latin typeface="Cambria Math" panose="02040503050406030204" pitchFamily="18" charset="0"/>
                                  </a:rPr>
                                  <m:t>𝑘</m:t>
                                </m:r>
                              </m:den>
                            </m:f>
                          </m:e>
                        </m:d>
                        <m:sSup>
                          <m:sSupPr>
                            <m:ctrlPr>
                              <a:rPr lang="en-US" sz="1100" i="1">
                                <a:latin typeface="Cambria Math" panose="02040503050406030204" pitchFamily="18" charset="0"/>
                              </a:rPr>
                            </m:ctrlPr>
                          </m:sSupPr>
                          <m:e>
                            <m:r>
                              <a:rPr lang="en-US" sz="1100" i="1">
                                <a:latin typeface="Cambria Math" panose="02040503050406030204" pitchFamily="18" charset="0"/>
                              </a:rPr>
                              <m:t>𝑥</m:t>
                            </m:r>
                          </m:e>
                          <m:sup>
                            <m:r>
                              <a:rPr lang="en-US" sz="1100" i="1">
                                <a:latin typeface="Cambria Math" panose="02040503050406030204" pitchFamily="18" charset="0"/>
                              </a:rPr>
                              <m:t>𝑘</m:t>
                            </m:r>
                          </m:sup>
                        </m:sSup>
                        <m:sSup>
                          <m:sSupPr>
                            <m:ctrlPr>
                              <a:rPr lang="en-US" sz="1100" i="1">
                                <a:latin typeface="Cambria Math" panose="02040503050406030204" pitchFamily="18" charset="0"/>
                              </a:rPr>
                            </m:ctrlPr>
                          </m:sSupPr>
                          <m:e>
                            <m:r>
                              <a:rPr lang="en-US" sz="1100" i="1">
                                <a:latin typeface="Cambria Math" panose="02040503050406030204" pitchFamily="18" charset="0"/>
                              </a:rPr>
                              <m:t>𝑎</m:t>
                            </m:r>
                          </m:e>
                          <m:sup>
                            <m:r>
                              <a:rPr lang="en-US" sz="1100" i="1">
                                <a:latin typeface="Cambria Math" panose="02040503050406030204" pitchFamily="18" charset="0"/>
                              </a:rPr>
                              <m:t>𝑛</m:t>
                            </m:r>
                            <m:r>
                              <a:rPr lang="en-US" sz="1100" i="1">
                                <a:latin typeface="Cambria Math" panose="02040503050406030204" pitchFamily="18" charset="0"/>
                              </a:rPr>
                              <m:t>−</m:t>
                            </m:r>
                            <m:r>
                              <a:rPr lang="en-US" sz="1100" i="1">
                                <a:latin typeface="Cambria Math" panose="02040503050406030204" pitchFamily="18" charset="0"/>
                              </a:rPr>
                              <m:t>𝑘</m:t>
                            </m:r>
                          </m:sup>
                        </m:sSup>
                      </m:e>
                    </m:nary>
                  </m:oMath>
                </m:oMathPara>
              </a14:m>
              <a:endParaRPr lang="he-IL" sz="1100"/>
            </a:p>
          </xdr:txBody>
        </xdr:sp>
      </mc:Choice>
      <mc:Fallback>
        <xdr:sp macro="" textlink="">
          <xdr:nvSpPr>
            <xdr:cNvPr id="3" name="TextBox 2"/>
            <xdr:cNvSpPr txBox="1"/>
          </xdr:nvSpPr>
          <xdr:spPr>
            <a:xfrm>
              <a:off x="11238680850" y="2723864"/>
              <a:ext cx="2381599" cy="4577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(𝑥+𝑎)^𝑛=∑_(𝑘=0)^𝑛▒〖(𝑛¦𝑘) 𝑥^𝑘 𝑎^(𝑛−𝑘) 〗</a:t>
              </a:r>
              <a:endParaRPr lang="he-IL" sz="1100"/>
            </a:p>
          </xdr:txBody>
        </xdr:sp>
      </mc:Fallback>
    </mc:AlternateContent>
    <xdr:clientData/>
  </xdr:oneCellAnchor>
  <xdr:twoCellAnchor>
    <xdr:from>
      <xdr:col>5</xdr:col>
      <xdr:colOff>657225</xdr:colOff>
      <xdr:row>0</xdr:row>
      <xdr:rowOff>47624</xdr:rowOff>
    </xdr:from>
    <xdr:to>
      <xdr:col>10</xdr:col>
      <xdr:colOff>1143001</xdr:colOff>
      <xdr:row>23</xdr:row>
      <xdr:rowOff>95249</xdr:rowOff>
    </xdr:to>
    <xdr:sp macro="" textlink="">
      <xdr:nvSpPr>
        <xdr:cNvPr id="4" name="TextBox 3"/>
        <xdr:cNvSpPr txBox="1"/>
      </xdr:nvSpPr>
      <xdr:spPr>
        <a:xfrm>
          <a:off x="11232213374" y="47624"/>
          <a:ext cx="4705351" cy="50196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ctr" rtl="1"/>
          <a:r>
            <a:rPr lang="en-US" sz="1400"/>
            <a:t> </a:t>
          </a:r>
          <a:r>
            <a:rPr lang="en-US" sz="1400" b="1"/>
            <a:t>MY </a:t>
          </a:r>
          <a:r>
            <a:rPr lang="en-US" sz="1400" b="1">
              <a:solidFill>
                <a:schemeClr val="dk1"/>
              </a:solidFill>
              <a:effectLst/>
              <a:latin typeface="+mn-lt"/>
              <a:ea typeface="+mn-ea"/>
              <a:cs typeface="+mn-cs"/>
            </a:rPr>
            <a:t>Request for</a:t>
          </a:r>
          <a:r>
            <a:rPr lang="en-US" sz="1400" b="1"/>
            <a:t> help with the following next</a:t>
          </a:r>
          <a:r>
            <a:rPr lang="en-US" sz="1400" b="1" baseline="0"/>
            <a:t> things </a:t>
          </a:r>
        </a:p>
        <a:p>
          <a:pPr algn="l" rtl="1"/>
          <a:endParaRPr lang="he-IL" sz="1400" b="1"/>
        </a:p>
        <a:p>
          <a:pPr algn="l" rtl="1"/>
          <a:r>
            <a:rPr lang="en-US" sz="1400" b="1">
              <a:solidFill>
                <a:srgbClr val="FF0000"/>
              </a:solidFill>
            </a:rPr>
            <a:t>I understand that we are dealing with recursion - retreat series</a:t>
          </a:r>
          <a:endParaRPr lang="he-IL" sz="1400" b="1">
            <a:solidFill>
              <a:sysClr val="windowText" lastClr="000000"/>
            </a:solidFill>
          </a:endParaRPr>
        </a:p>
        <a:p>
          <a:pPr algn="l" rtl="1"/>
          <a:endParaRPr lang="he-IL" sz="1400" b="1">
            <a:solidFill>
              <a:sysClr val="windowText" lastClr="000000"/>
            </a:solidFill>
          </a:endParaRPr>
        </a:p>
        <a:p>
          <a:pPr algn="l" rtl="1"/>
          <a:r>
            <a:rPr lang="en-US" sz="1100" b="1">
              <a:solidFill>
                <a:sysClr val="windowText" lastClr="000000"/>
              </a:solidFill>
            </a:rPr>
            <a:t>How to answer questions 1 2 3 from a game table I performed</a:t>
          </a:r>
          <a:r>
            <a:rPr lang="he-IL" sz="1400" b="1">
              <a:solidFill>
                <a:sysClr val="windowText" lastClr="000000"/>
              </a:solidFill>
            </a:rPr>
            <a:t> </a:t>
          </a:r>
          <a:r>
            <a:rPr lang="he-IL" sz="1400" b="1">
              <a:solidFill>
                <a:srgbClr val="FF0000"/>
              </a:solidFill>
            </a:rPr>
            <a:t>- </a:t>
          </a:r>
        </a:p>
        <a:p>
          <a:pPr marL="0" marR="0" indent="0" algn="l" defTabSz="914400" rtl="1" eaLnBrk="1" fontAlgn="auto" latinLnBrk="0" hangingPunct="1">
            <a:lnSpc>
              <a:spcPct val="100000"/>
            </a:lnSpc>
            <a:spcBef>
              <a:spcPts val="0"/>
            </a:spcBef>
            <a:spcAft>
              <a:spcPts val="0"/>
            </a:spcAft>
            <a:buClrTx/>
            <a:buSzTx/>
            <a:buFontTx/>
            <a:buNone/>
            <a:tabLst/>
            <a:defRPr/>
          </a:pPr>
          <a:endParaRPr lang="he-IL" sz="11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rPr>
            <a:t>Why in stage 1-4 the probability was equal to 1 and in stage 5 the probability</a:t>
          </a:r>
          <a:r>
            <a:rPr lang="he-IL" sz="1100" b="1" baseline="0">
              <a:solidFill>
                <a:sysClr val="windowText" lastClr="000000"/>
              </a:solidFill>
            </a:rPr>
            <a:t> -</a:t>
          </a:r>
        </a:p>
        <a:p>
          <a:pPr marL="0" marR="0" indent="0" algn="l" defTabSz="914400" rtl="1"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rPr>
            <a:t>decreases by the During each round</a:t>
          </a:r>
          <a:endParaRPr lang="he-IL" sz="11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endParaRPr lang="he-IL" sz="11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r>
            <a:rPr lang="en-US" sz="1100" b="1">
              <a:solidFill>
                <a:sysClr val="windowText" lastClr="000000"/>
              </a:solidFill>
            </a:rPr>
            <a:t>Maybe it is necessary to make some connection between steps in the</a:t>
          </a:r>
          <a:r>
            <a:rPr lang="he-IL" sz="1100" b="1">
              <a:solidFill>
                <a:sysClr val="windowText" lastClr="000000"/>
              </a:solidFill>
            </a:rPr>
            <a:t>-</a:t>
          </a:r>
          <a:r>
            <a:rPr lang="en-US" sz="1100" b="1">
              <a:solidFill>
                <a:sysClr val="windowText" lastClr="000000"/>
              </a:solidFill>
            </a:rPr>
            <a:t> calculations?</a:t>
          </a:r>
          <a:endParaRPr lang="he-IL" sz="11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endParaRPr lang="he-IL" sz="12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r>
            <a:rPr lang="en-US" sz="1200" b="1">
              <a:solidFill>
                <a:sysClr val="windowText" lastClr="000000"/>
              </a:solidFill>
            </a:rPr>
            <a:t>The most important questions for me</a:t>
          </a:r>
          <a:endParaRPr lang="he-IL" sz="12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endParaRPr lang="he-IL" sz="12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r>
            <a:rPr lang="en-US" sz="1200" b="1">
              <a:solidFill>
                <a:sysClr val="windowText" lastClr="000000"/>
              </a:solidFill>
            </a:rPr>
            <a:t>1. It is known that the same binomial array can be solved by a polynomial and there is an example on the leftI understand need to connect here between a factor and a factor fails to understand what to what and how do you know if it is a probability of a red or yellow ball? And how for God's sake cause the 2 arrays to have the same result in a different way</a:t>
          </a:r>
          <a:endParaRPr lang="he-IL" sz="12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endParaRPr lang="he-IL" sz="1200" b="1">
            <a:solidFill>
              <a:sysClr val="windowText" lastClr="000000"/>
            </a:solidFill>
          </a:endParaRPr>
        </a:p>
        <a:p>
          <a:pPr marL="0" marR="0" indent="0" algn="l" defTabSz="914400" rtl="1" eaLnBrk="1" fontAlgn="auto" latinLnBrk="0" hangingPunct="1">
            <a:lnSpc>
              <a:spcPct val="100000"/>
            </a:lnSpc>
            <a:spcBef>
              <a:spcPts val="0"/>
            </a:spcBef>
            <a:spcAft>
              <a:spcPts val="0"/>
            </a:spcAft>
            <a:buClrTx/>
            <a:buSzTx/>
            <a:buFontTx/>
            <a:buNone/>
            <a:tabLst/>
            <a:defRPr/>
          </a:pPr>
          <a:r>
            <a:rPr lang="en-US" sz="1200" b="1">
              <a:solidFill>
                <a:sysClr val="windowText" lastClr="000000"/>
              </a:solidFill>
            </a:rPr>
            <a:t>Thank you very much to all the respondents</a:t>
          </a:r>
          <a:r>
            <a:rPr lang="he-IL" sz="1200" b="1">
              <a:solidFill>
                <a:sysClr val="windowText" lastClr="000000"/>
              </a:solidFill>
            </a:rPr>
            <a:t>   </a:t>
          </a:r>
          <a:r>
            <a:rPr lang="he-IL" sz="1200" b="1">
              <a:solidFill>
                <a:srgbClr val="FF0000"/>
              </a:solidFill>
            </a:rPr>
            <a:t>       </a:t>
          </a:r>
          <a:r>
            <a:rPr lang="he-IL" sz="1200" b="1">
              <a:solidFill>
                <a:sysClr val="windowText" lastClr="000000"/>
              </a:solidFill>
            </a:rPr>
            <a:t> </a:t>
          </a:r>
          <a:endParaRPr lang="he-IL" sz="1200" b="1">
            <a:solidFill>
              <a:srgbClr val="FF0000"/>
            </a:solidFill>
          </a:endParaRPr>
        </a:p>
      </xdr:txBody>
    </xdr:sp>
    <xdr:clientData/>
  </xdr:twoCellAnchor>
  <xdr:oneCellAnchor>
    <xdr:from>
      <xdr:col>3</xdr:col>
      <xdr:colOff>333375</xdr:colOff>
      <xdr:row>11</xdr:row>
      <xdr:rowOff>114014</xdr:rowOff>
    </xdr:from>
    <xdr:ext cx="1066800" cy="457772"/>
    <mc:AlternateContent xmlns:mc="http://schemas.openxmlformats.org/markup-compatibility/2006">
      <mc:Choice xmlns:a14="http://schemas.microsoft.com/office/drawing/2010/main" Requires="a14">
        <xdr:sp macro="" textlink="">
          <xdr:nvSpPr>
            <xdr:cNvPr id="5" name="TextBox 4"/>
            <xdr:cNvSpPr txBox="1"/>
          </xdr:nvSpPr>
          <xdr:spPr>
            <a:xfrm>
              <a:off x="11235166125" y="2876264"/>
              <a:ext cx="1066800" cy="4577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en-US" sz="1100" i="1">
                                    <a:latin typeface="Cambria Math" panose="02040503050406030204" pitchFamily="18" charset="0"/>
                                  </a:rPr>
                                  <m:t>𝑛</m:t>
                                </m:r>
                              </m:num>
                              <m:den>
                                <m:r>
                                  <a:rPr lang="en-US" sz="1100" i="1">
                                    <a:latin typeface="Cambria Math" panose="02040503050406030204" pitchFamily="18" charset="0"/>
                                  </a:rPr>
                                  <m:t>𝑘</m:t>
                                </m:r>
                              </m:den>
                            </m:f>
                          </m:e>
                        </m:d>
                      </m:e>
                    </m:nary>
                  </m:oMath>
                </m:oMathPara>
              </a14:m>
              <a:endParaRPr lang="he-IL" sz="1100"/>
            </a:p>
          </xdr:txBody>
        </xdr:sp>
      </mc:Choice>
      <mc:Fallback>
        <xdr:sp macro="" textlink="">
          <xdr:nvSpPr>
            <xdr:cNvPr id="5" name="TextBox 4"/>
            <xdr:cNvSpPr txBox="1"/>
          </xdr:nvSpPr>
          <xdr:spPr>
            <a:xfrm>
              <a:off x="11235166125" y="2876264"/>
              <a:ext cx="1066800" cy="4577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∑24_(𝑘=0)^𝑛▒(𝑛¦𝑘) </a:t>
              </a:r>
              <a:endParaRPr lang="he-IL" sz="1100"/>
            </a:p>
          </xdr:txBody>
        </xdr:sp>
      </mc:Fallback>
    </mc:AlternateContent>
    <xdr:clientData/>
  </xdr:oneCellAnchor>
  <xdr:oneCellAnchor>
    <xdr:from>
      <xdr:col>2</xdr:col>
      <xdr:colOff>19050</xdr:colOff>
      <xdr:row>11</xdr:row>
      <xdr:rowOff>85725</xdr:rowOff>
    </xdr:from>
    <xdr:ext cx="1276350" cy="462242"/>
    <mc:AlternateContent xmlns:mc="http://schemas.openxmlformats.org/markup-compatibility/2006">
      <mc:Choice xmlns:a14="http://schemas.microsoft.com/office/drawing/2010/main" Requires="a14">
        <xdr:sp macro="" textlink="">
          <xdr:nvSpPr>
            <xdr:cNvPr id="8" name="TextBox 7"/>
            <xdr:cNvSpPr txBox="1"/>
          </xdr:nvSpPr>
          <xdr:spPr>
            <a:xfrm>
              <a:off x="11236099575" y="1533525"/>
              <a:ext cx="127635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sSup>
                          <m:sSupPr>
                            <m:ctrlPr>
                              <a:rPr lang="en-US" sz="1100" i="1">
                                <a:latin typeface="Cambria Math" panose="02040503050406030204" pitchFamily="18" charset="0"/>
                              </a:rPr>
                            </m:ctrlPr>
                          </m:sSupPr>
                          <m:e>
                            <m:r>
                              <a:rPr lang="en-US" sz="1100" i="1">
                                <a:latin typeface="Cambria Math" panose="02040503050406030204" pitchFamily="18" charset="0"/>
                              </a:rPr>
                              <m:t>𝑥</m:t>
                            </m:r>
                          </m:e>
                          <m:sup>
                            <m:r>
                              <a:rPr lang="en-US" sz="1100" i="1">
                                <a:latin typeface="Cambria Math" panose="02040503050406030204" pitchFamily="18" charset="0"/>
                              </a:rPr>
                              <m:t>𝑘</m:t>
                            </m:r>
                          </m:sup>
                        </m:sSup>
                        <m:sSup>
                          <m:sSupPr>
                            <m:ctrlPr>
                              <a:rPr lang="en-US" sz="1100" i="1">
                                <a:latin typeface="Cambria Math" panose="02040503050406030204" pitchFamily="18" charset="0"/>
                              </a:rPr>
                            </m:ctrlPr>
                          </m:sSupPr>
                          <m:e>
                            <m:r>
                              <a:rPr lang="en-US" sz="1100" i="1">
                                <a:latin typeface="Cambria Math" panose="02040503050406030204" pitchFamily="18" charset="0"/>
                              </a:rPr>
                              <m:t>𝑎</m:t>
                            </m:r>
                          </m:e>
                          <m:sup>
                            <m:r>
                              <a:rPr lang="en-US" sz="1100" i="1">
                                <a:latin typeface="Cambria Math" panose="02040503050406030204" pitchFamily="18" charset="0"/>
                              </a:rPr>
                              <m:t>𝑛</m:t>
                            </m:r>
                            <m:r>
                              <a:rPr lang="en-US" sz="1100" i="1">
                                <a:latin typeface="Cambria Math" panose="02040503050406030204" pitchFamily="18" charset="0"/>
                              </a:rPr>
                              <m:t>−</m:t>
                            </m:r>
                            <m:r>
                              <a:rPr lang="en-US" sz="1100" i="1">
                                <a:latin typeface="Cambria Math" panose="02040503050406030204" pitchFamily="18" charset="0"/>
                              </a:rPr>
                              <m:t>𝑘</m:t>
                            </m:r>
                          </m:sup>
                        </m:sSup>
                      </m:e>
                    </m:nary>
                  </m:oMath>
                </m:oMathPara>
              </a14:m>
              <a:endParaRPr lang="he-IL" sz="1100"/>
            </a:p>
          </xdr:txBody>
        </xdr:sp>
      </mc:Choice>
      <mc:Fallback>
        <xdr:sp macro="" textlink="">
          <xdr:nvSpPr>
            <xdr:cNvPr id="8" name="TextBox 7"/>
            <xdr:cNvSpPr txBox="1"/>
          </xdr:nvSpPr>
          <xdr:spPr>
            <a:xfrm>
              <a:off x="11236099575" y="1533525"/>
              <a:ext cx="127635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∑24_(𝑘=0)^𝑛▒〖𝑥^𝑘 𝑎^(𝑛−𝑘) 〗</a:t>
              </a:r>
              <a:endParaRPr lang="he-IL" sz="1100"/>
            </a:p>
          </xdr:txBody>
        </xdr:sp>
      </mc:Fallback>
    </mc:AlternateContent>
    <xdr:clientData/>
  </xdr:oneCellAnchor>
  <xdr:twoCellAnchor>
    <xdr:from>
      <xdr:col>11</xdr:col>
      <xdr:colOff>533401</xdr:colOff>
      <xdr:row>2</xdr:row>
      <xdr:rowOff>190500</xdr:rowOff>
    </xdr:from>
    <xdr:to>
      <xdr:col>17</xdr:col>
      <xdr:colOff>152400</xdr:colOff>
      <xdr:row>2</xdr:row>
      <xdr:rowOff>942975</xdr:rowOff>
    </xdr:to>
    <xdr:sp macro="" textlink="">
      <xdr:nvSpPr>
        <xdr:cNvPr id="9" name="TextBox 8"/>
        <xdr:cNvSpPr txBox="1"/>
      </xdr:nvSpPr>
      <xdr:spPr>
        <a:xfrm>
          <a:off x="11224336200" y="552450"/>
          <a:ext cx="3733799"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algn="ctr" rtl="1"/>
          <a:r>
            <a:rPr lang="en-US" sz="1600"/>
            <a:t>Performing the same operation on the polynomial</a:t>
          </a:r>
          <a:endParaRPr lang="he-IL" sz="1600"/>
        </a:p>
      </xdr:txBody>
    </xdr:sp>
    <xdr:clientData/>
  </xdr:twoCellAnchor>
  <xdr:oneCellAnchor>
    <xdr:from>
      <xdr:col>14</xdr:col>
      <xdr:colOff>1190625</xdr:colOff>
      <xdr:row>3</xdr:row>
      <xdr:rowOff>161925</xdr:rowOff>
    </xdr:from>
    <xdr:ext cx="2600325" cy="462242"/>
    <mc:AlternateContent xmlns:mc="http://schemas.openxmlformats.org/markup-compatibility/2006">
      <mc:Choice xmlns:a14="http://schemas.microsoft.com/office/drawing/2010/main" Requires="a14">
        <xdr:sp macro="" textlink="">
          <xdr:nvSpPr>
            <xdr:cNvPr id="15" name="TextBox 14"/>
            <xdr:cNvSpPr txBox="1"/>
          </xdr:nvSpPr>
          <xdr:spPr>
            <a:xfrm>
              <a:off x="11224498125" y="1476375"/>
              <a:ext cx="2600325"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en-US" sz="1100" i="1">
                                    <a:latin typeface="Cambria Math" panose="02040503050406030204" pitchFamily="18" charset="0"/>
                                  </a:rPr>
                                  <m:t>𝑛</m:t>
                                </m:r>
                              </m:num>
                              <m:den>
                                <m:r>
                                  <a:rPr lang="en-US" sz="1100" i="1">
                                    <a:latin typeface="Cambria Math" panose="02040503050406030204" pitchFamily="18" charset="0"/>
                                  </a:rPr>
                                  <m:t>𝑘</m:t>
                                </m:r>
                              </m:den>
                            </m:f>
                          </m:e>
                        </m:d>
                      </m:e>
                    </m:nary>
                    <m:sSup>
                      <m:sSupPr>
                        <m:ctrlPr>
                          <a:rPr lang="en-US" sz="1100" i="1">
                            <a:solidFill>
                              <a:schemeClr val="tx1"/>
                            </a:solidFill>
                            <a:effectLst/>
                            <a:latin typeface="+mn-lt"/>
                            <a:ea typeface="+mn-ea"/>
                            <a:cs typeface="+mn-cs"/>
                          </a:rPr>
                        </m:ctrlPr>
                      </m:sSupPr>
                      <m:e>
                        <m:d>
                          <m:dPr>
                            <m:ctrlPr>
                              <a:rPr lang="en-US" sz="1100" i="1">
                                <a:solidFill>
                                  <a:schemeClr val="tx1"/>
                                </a:solidFill>
                                <a:effectLst/>
                                <a:latin typeface="+mn-lt"/>
                                <a:ea typeface="+mn-ea"/>
                                <a:cs typeface="+mn-cs"/>
                              </a:rPr>
                            </m:ctrlPr>
                          </m:dPr>
                          <m:e>
                            <m:r>
                              <a:rPr lang="en-US" sz="1100" i="1">
                                <a:solidFill>
                                  <a:schemeClr val="tx1"/>
                                </a:solidFill>
                                <a:effectLst/>
                                <a:latin typeface="+mn-lt"/>
                                <a:ea typeface="+mn-ea"/>
                                <a:cs typeface="+mn-cs"/>
                              </a:rPr>
                              <m:t>𝑥</m:t>
                            </m:r>
                            <m:r>
                              <a:rPr lang="en-US" sz="1100" i="1">
                                <a:solidFill>
                                  <a:schemeClr val="tx1"/>
                                </a:solidFill>
                                <a:effectLst/>
                                <a:latin typeface="+mn-lt"/>
                                <a:ea typeface="+mn-ea"/>
                                <a:cs typeface="+mn-cs"/>
                              </a:rPr>
                              <m:t>+</m:t>
                            </m:r>
                            <m:r>
                              <a:rPr lang="en-US" sz="1100" i="1">
                                <a:solidFill>
                                  <a:schemeClr val="tx1"/>
                                </a:solidFill>
                                <a:effectLst/>
                                <a:latin typeface="+mn-lt"/>
                                <a:ea typeface="+mn-ea"/>
                                <a:cs typeface="+mn-cs"/>
                              </a:rPr>
                              <m:t>𝑎</m:t>
                            </m:r>
                          </m:e>
                        </m:d>
                      </m:e>
                      <m:sup>
                        <m:r>
                          <a:rPr lang="en-US" sz="1100" i="1">
                            <a:solidFill>
                              <a:schemeClr val="tx1"/>
                            </a:solidFill>
                            <a:effectLst/>
                            <a:latin typeface="+mn-lt"/>
                            <a:ea typeface="+mn-ea"/>
                            <a:cs typeface="+mn-cs"/>
                          </a:rPr>
                          <m:t>𝑛</m:t>
                        </m:r>
                      </m:sup>
                    </m:sSup>
                  </m:oMath>
                </m:oMathPara>
              </a14:m>
              <a:endParaRPr lang="he-IL" sz="1100"/>
            </a:p>
          </xdr:txBody>
        </xdr:sp>
      </mc:Choice>
      <mc:Fallback>
        <xdr:sp macro="" textlink="">
          <xdr:nvSpPr>
            <xdr:cNvPr id="15" name="TextBox 14"/>
            <xdr:cNvSpPr txBox="1"/>
          </xdr:nvSpPr>
          <xdr:spPr>
            <a:xfrm>
              <a:off x="11224498125" y="1476375"/>
              <a:ext cx="2600325"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∑24_(𝑘=0)^𝑛▒(𝑛¦𝑘) </a:t>
              </a:r>
              <a:r>
                <a:rPr lang="en-US" sz="1100" i="0">
                  <a:solidFill>
                    <a:schemeClr val="tx1"/>
                  </a:solidFill>
                  <a:effectLst/>
                  <a:latin typeface="+mn-lt"/>
                  <a:ea typeface="+mn-ea"/>
                  <a:cs typeface="+mn-cs"/>
                </a:rPr>
                <a:t> (𝑥+𝑎)^𝑛</a:t>
              </a:r>
              <a:endParaRPr lang="he-IL" sz="1100"/>
            </a:p>
          </xdr:txBody>
        </xdr:sp>
      </mc:Fallback>
    </mc:AlternateContent>
    <xdr:clientData/>
  </xdr:oneCellAnchor>
  <xdr:oneCellAnchor>
    <xdr:from>
      <xdr:col>16</xdr:col>
      <xdr:colOff>38099</xdr:colOff>
      <xdr:row>11</xdr:row>
      <xdr:rowOff>28575</xdr:rowOff>
    </xdr:from>
    <xdr:ext cx="609600" cy="462242"/>
    <mc:AlternateContent xmlns:mc="http://schemas.openxmlformats.org/markup-compatibility/2006">
      <mc:Choice xmlns:a14="http://schemas.microsoft.com/office/drawing/2010/main" Requires="a14">
        <xdr:sp macro="" textlink="">
          <xdr:nvSpPr>
            <xdr:cNvPr id="16" name="TextBox 15"/>
            <xdr:cNvSpPr txBox="1"/>
          </xdr:nvSpPr>
          <xdr:spPr>
            <a:xfrm>
              <a:off x="11224526701" y="2790825"/>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en-US" sz="1100" b="0" i="1">
                                    <a:latin typeface="Cambria Math" panose="02040503050406030204" pitchFamily="18" charset="0"/>
                                  </a:rPr>
                                  <m:t>1</m:t>
                                </m:r>
                              </m:num>
                              <m:den>
                                <m:r>
                                  <a:rPr lang="en-US" sz="1100" b="0" i="1">
                                    <a:latin typeface="Cambria Math" panose="02040503050406030204" pitchFamily="18" charset="0"/>
                                  </a:rPr>
                                  <m:t>0</m:t>
                                </m:r>
                              </m:den>
                            </m:f>
                          </m:e>
                        </m:d>
                      </m:e>
                    </m:nary>
                  </m:oMath>
                </m:oMathPara>
              </a14:m>
              <a:endParaRPr lang="he-IL" sz="1100"/>
            </a:p>
          </xdr:txBody>
        </xdr:sp>
      </mc:Choice>
      <mc:Fallback>
        <xdr:sp macro="" textlink="">
          <xdr:nvSpPr>
            <xdr:cNvPr id="16" name="TextBox 15"/>
            <xdr:cNvSpPr txBox="1"/>
          </xdr:nvSpPr>
          <xdr:spPr>
            <a:xfrm>
              <a:off x="11224526701" y="2790825"/>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en-US" sz="1100" b="0" i="0">
                  <a:latin typeface="Cambria Math" panose="02040503050406030204" pitchFamily="18" charset="0"/>
                </a:rPr>
                <a:t>1¦0) </a:t>
              </a:r>
              <a:endParaRPr lang="he-IL" sz="1100"/>
            </a:p>
          </xdr:txBody>
        </xdr:sp>
      </mc:Fallback>
    </mc:AlternateContent>
    <xdr:clientData/>
  </xdr:oneCellAnchor>
  <xdr:oneCellAnchor>
    <xdr:from>
      <xdr:col>16</xdr:col>
      <xdr:colOff>57150</xdr:colOff>
      <xdr:row>15</xdr:row>
      <xdr:rowOff>0</xdr:rowOff>
    </xdr:from>
    <xdr:ext cx="609600" cy="462242"/>
    <mc:AlternateContent xmlns:mc="http://schemas.openxmlformats.org/markup-compatibility/2006">
      <mc:Choice xmlns:a14="http://schemas.microsoft.com/office/drawing/2010/main" Requires="a14">
        <xdr:sp macro="" textlink="">
          <xdr:nvSpPr>
            <xdr:cNvPr id="20" name="TextBox 19"/>
            <xdr:cNvSpPr txBox="1"/>
          </xdr:nvSpPr>
          <xdr:spPr>
            <a:xfrm>
              <a:off x="11224507650" y="35052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en-US" sz="1100" b="0" i="1">
                                    <a:latin typeface="Cambria Math" panose="02040503050406030204" pitchFamily="18" charset="0"/>
                                  </a:rPr>
                                  <m:t>1</m:t>
                                </m:r>
                              </m:num>
                              <m:den>
                                <m:r>
                                  <a:rPr lang="he-IL" sz="1100" b="0" i="1">
                                    <a:latin typeface="Cambria Math" panose="02040503050406030204" pitchFamily="18" charset="0"/>
                                  </a:rPr>
                                  <m:t>1</m:t>
                                </m:r>
                              </m:den>
                            </m:f>
                          </m:e>
                        </m:d>
                      </m:e>
                    </m:nary>
                  </m:oMath>
                </m:oMathPara>
              </a14:m>
              <a:endParaRPr lang="he-IL" sz="1100"/>
            </a:p>
          </xdr:txBody>
        </xdr:sp>
      </mc:Choice>
      <mc:Fallback>
        <xdr:sp macro="" textlink="">
          <xdr:nvSpPr>
            <xdr:cNvPr id="20" name="TextBox 19"/>
            <xdr:cNvSpPr txBox="1"/>
          </xdr:nvSpPr>
          <xdr:spPr>
            <a:xfrm>
              <a:off x="11224507650" y="35052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en-US" sz="1100" b="0" i="0">
                  <a:latin typeface="Cambria Math" panose="02040503050406030204" pitchFamily="18" charset="0"/>
                </a:rPr>
                <a:t>1¦</a:t>
              </a:r>
              <a:r>
                <a:rPr lang="he-IL" sz="1100" b="0" i="0">
                  <a:latin typeface="Cambria Math" panose="02040503050406030204" pitchFamily="18" charset="0"/>
                </a:rPr>
                <a:t>1</a:t>
              </a:r>
              <a:r>
                <a:rPr lang="en-US" sz="1100" b="0" i="0">
                  <a:latin typeface="Cambria Math" panose="02040503050406030204" pitchFamily="18" charset="0"/>
                </a:rPr>
                <a:t>) </a:t>
              </a:r>
              <a:endParaRPr lang="he-IL" sz="1100"/>
            </a:p>
          </xdr:txBody>
        </xdr:sp>
      </mc:Fallback>
    </mc:AlternateContent>
    <xdr:clientData/>
  </xdr:oneCellAnchor>
  <xdr:oneCellAnchor>
    <xdr:from>
      <xdr:col>16</xdr:col>
      <xdr:colOff>66675</xdr:colOff>
      <xdr:row>19</xdr:row>
      <xdr:rowOff>19050</xdr:rowOff>
    </xdr:from>
    <xdr:ext cx="609600" cy="462242"/>
    <mc:AlternateContent xmlns:mc="http://schemas.openxmlformats.org/markup-compatibility/2006">
      <mc:Choice xmlns:a14="http://schemas.microsoft.com/office/drawing/2010/main" Requires="a14">
        <xdr:sp macro="" textlink="">
          <xdr:nvSpPr>
            <xdr:cNvPr id="21" name="TextBox 20"/>
            <xdr:cNvSpPr txBox="1"/>
          </xdr:nvSpPr>
          <xdr:spPr>
            <a:xfrm>
              <a:off x="11224498125" y="4257675"/>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2</m:t>
                                </m:r>
                              </m:num>
                              <m:den>
                                <m:r>
                                  <a:rPr lang="en-US" sz="1100" b="0" i="1">
                                    <a:latin typeface="Cambria Math" panose="02040503050406030204" pitchFamily="18" charset="0"/>
                                  </a:rPr>
                                  <m:t>0</m:t>
                                </m:r>
                              </m:den>
                            </m:f>
                          </m:e>
                        </m:d>
                      </m:e>
                    </m:nary>
                  </m:oMath>
                </m:oMathPara>
              </a14:m>
              <a:endParaRPr lang="he-IL" sz="1100"/>
            </a:p>
          </xdr:txBody>
        </xdr:sp>
      </mc:Choice>
      <mc:Fallback>
        <xdr:sp macro="" textlink="">
          <xdr:nvSpPr>
            <xdr:cNvPr id="21" name="TextBox 20"/>
            <xdr:cNvSpPr txBox="1"/>
          </xdr:nvSpPr>
          <xdr:spPr>
            <a:xfrm>
              <a:off x="11224498125" y="4257675"/>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2</a:t>
              </a:r>
              <a:r>
                <a:rPr lang="en-US" sz="1100" b="0" i="0">
                  <a:latin typeface="Cambria Math" panose="02040503050406030204" pitchFamily="18" charset="0"/>
                </a:rPr>
                <a:t>¦0) </a:t>
              </a:r>
              <a:endParaRPr lang="he-IL" sz="1100"/>
            </a:p>
          </xdr:txBody>
        </xdr:sp>
      </mc:Fallback>
    </mc:AlternateContent>
    <xdr:clientData/>
  </xdr:oneCellAnchor>
  <xdr:oneCellAnchor>
    <xdr:from>
      <xdr:col>16</xdr:col>
      <xdr:colOff>0</xdr:colOff>
      <xdr:row>23</xdr:row>
      <xdr:rowOff>0</xdr:rowOff>
    </xdr:from>
    <xdr:ext cx="609600" cy="462242"/>
    <mc:AlternateContent xmlns:mc="http://schemas.openxmlformats.org/markup-compatibility/2006">
      <mc:Choice xmlns:a14="http://schemas.microsoft.com/office/drawing/2010/main" Requires="a14">
        <xdr:sp macro="" textlink="">
          <xdr:nvSpPr>
            <xdr:cNvPr id="22" name="TextBox 21"/>
            <xdr:cNvSpPr txBox="1"/>
          </xdr:nvSpPr>
          <xdr:spPr>
            <a:xfrm>
              <a:off x="11224564800" y="497205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2</m:t>
                                </m:r>
                              </m:num>
                              <m:den>
                                <m:r>
                                  <a:rPr lang="he-IL" sz="1100" b="0" i="1">
                                    <a:latin typeface="Cambria Math" panose="02040503050406030204" pitchFamily="18" charset="0"/>
                                  </a:rPr>
                                  <m:t>1</m:t>
                                </m:r>
                              </m:den>
                            </m:f>
                          </m:e>
                        </m:d>
                      </m:e>
                    </m:nary>
                  </m:oMath>
                </m:oMathPara>
              </a14:m>
              <a:endParaRPr lang="he-IL" sz="1100"/>
            </a:p>
          </xdr:txBody>
        </xdr:sp>
      </mc:Choice>
      <mc:Fallback>
        <xdr:sp macro="" textlink="">
          <xdr:nvSpPr>
            <xdr:cNvPr id="22" name="TextBox 21"/>
            <xdr:cNvSpPr txBox="1"/>
          </xdr:nvSpPr>
          <xdr:spPr>
            <a:xfrm>
              <a:off x="11224564800" y="497205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2</a:t>
              </a:r>
              <a:r>
                <a:rPr lang="en-US" sz="1100" b="0" i="0">
                  <a:latin typeface="Cambria Math" panose="02040503050406030204" pitchFamily="18" charset="0"/>
                </a:rPr>
                <a:t>¦</a:t>
              </a:r>
              <a:r>
                <a:rPr lang="he-IL" sz="1100" b="0" i="0">
                  <a:latin typeface="Cambria Math" panose="02040503050406030204" pitchFamily="18" charset="0"/>
                </a:rPr>
                <a:t>1</a:t>
              </a:r>
              <a:r>
                <a:rPr lang="en-US" sz="1100" b="0" i="0">
                  <a:latin typeface="Cambria Math" panose="02040503050406030204" pitchFamily="18" charset="0"/>
                </a:rPr>
                <a:t>) </a:t>
              </a:r>
              <a:endParaRPr lang="he-IL" sz="1100"/>
            </a:p>
          </xdr:txBody>
        </xdr:sp>
      </mc:Fallback>
    </mc:AlternateContent>
    <xdr:clientData/>
  </xdr:oneCellAnchor>
  <xdr:oneCellAnchor>
    <xdr:from>
      <xdr:col>16</xdr:col>
      <xdr:colOff>0</xdr:colOff>
      <xdr:row>27</xdr:row>
      <xdr:rowOff>0</xdr:rowOff>
    </xdr:from>
    <xdr:ext cx="609600" cy="462242"/>
    <mc:AlternateContent xmlns:mc="http://schemas.openxmlformats.org/markup-compatibility/2006">
      <mc:Choice xmlns:a14="http://schemas.microsoft.com/office/drawing/2010/main" Requires="a14">
        <xdr:sp macro="" textlink="">
          <xdr:nvSpPr>
            <xdr:cNvPr id="24" name="TextBox 23"/>
            <xdr:cNvSpPr txBox="1"/>
          </xdr:nvSpPr>
          <xdr:spPr>
            <a:xfrm>
              <a:off x="11224564800" y="569595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2</m:t>
                                </m:r>
                              </m:num>
                              <m:den>
                                <m:r>
                                  <a:rPr lang="he-IL" sz="1100" b="0" i="1">
                                    <a:latin typeface="Cambria Math" panose="02040503050406030204" pitchFamily="18" charset="0"/>
                                  </a:rPr>
                                  <m:t>2</m:t>
                                </m:r>
                              </m:den>
                            </m:f>
                          </m:e>
                        </m:d>
                      </m:e>
                    </m:nary>
                  </m:oMath>
                </m:oMathPara>
              </a14:m>
              <a:endParaRPr lang="he-IL" sz="1100"/>
            </a:p>
          </xdr:txBody>
        </xdr:sp>
      </mc:Choice>
      <mc:Fallback>
        <xdr:sp macro="" textlink="">
          <xdr:nvSpPr>
            <xdr:cNvPr id="24" name="TextBox 23"/>
            <xdr:cNvSpPr txBox="1"/>
          </xdr:nvSpPr>
          <xdr:spPr>
            <a:xfrm>
              <a:off x="11224564800" y="569595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2</a:t>
              </a:r>
              <a:r>
                <a:rPr lang="en-US" sz="1100" b="0" i="0">
                  <a:latin typeface="Cambria Math" panose="02040503050406030204" pitchFamily="18" charset="0"/>
                </a:rPr>
                <a:t>¦</a:t>
              </a:r>
              <a:r>
                <a:rPr lang="he-IL" sz="1100" b="0" i="0">
                  <a:latin typeface="Cambria Math" panose="02040503050406030204" pitchFamily="18" charset="0"/>
                </a:rPr>
                <a:t>2</a:t>
              </a:r>
              <a:r>
                <a:rPr lang="en-US" sz="1100" b="0" i="0">
                  <a:latin typeface="Cambria Math" panose="02040503050406030204" pitchFamily="18" charset="0"/>
                </a:rPr>
                <a:t>) </a:t>
              </a:r>
              <a:endParaRPr lang="he-IL" sz="1100"/>
            </a:p>
          </xdr:txBody>
        </xdr:sp>
      </mc:Fallback>
    </mc:AlternateContent>
    <xdr:clientData/>
  </xdr:oneCellAnchor>
  <xdr:oneCellAnchor>
    <xdr:from>
      <xdr:col>16</xdr:col>
      <xdr:colOff>0</xdr:colOff>
      <xdr:row>31</xdr:row>
      <xdr:rowOff>0</xdr:rowOff>
    </xdr:from>
    <xdr:ext cx="609600" cy="462242"/>
    <mc:AlternateContent xmlns:mc="http://schemas.openxmlformats.org/markup-compatibility/2006">
      <mc:Choice xmlns:a14="http://schemas.microsoft.com/office/drawing/2010/main" Requires="a14">
        <xdr:sp macro="" textlink="">
          <xdr:nvSpPr>
            <xdr:cNvPr id="25" name="TextBox 24"/>
            <xdr:cNvSpPr txBox="1"/>
          </xdr:nvSpPr>
          <xdr:spPr>
            <a:xfrm>
              <a:off x="11224564800" y="64389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3</m:t>
                                </m:r>
                              </m:num>
                              <m:den>
                                <m:r>
                                  <a:rPr lang="en-US" sz="1100" b="0" i="1">
                                    <a:latin typeface="Cambria Math" panose="02040503050406030204" pitchFamily="18" charset="0"/>
                                  </a:rPr>
                                  <m:t>0</m:t>
                                </m:r>
                              </m:den>
                            </m:f>
                          </m:e>
                        </m:d>
                      </m:e>
                    </m:nary>
                  </m:oMath>
                </m:oMathPara>
              </a14:m>
              <a:endParaRPr lang="he-IL" sz="1100"/>
            </a:p>
          </xdr:txBody>
        </xdr:sp>
      </mc:Choice>
      <mc:Fallback>
        <xdr:sp macro="" textlink="">
          <xdr:nvSpPr>
            <xdr:cNvPr id="25" name="TextBox 24"/>
            <xdr:cNvSpPr txBox="1"/>
          </xdr:nvSpPr>
          <xdr:spPr>
            <a:xfrm>
              <a:off x="11224564800" y="64389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3</a:t>
              </a:r>
              <a:r>
                <a:rPr lang="en-US" sz="1100" b="0" i="0">
                  <a:latin typeface="Cambria Math" panose="02040503050406030204" pitchFamily="18" charset="0"/>
                </a:rPr>
                <a:t>¦0) </a:t>
              </a:r>
              <a:endParaRPr lang="he-IL" sz="1100"/>
            </a:p>
          </xdr:txBody>
        </xdr:sp>
      </mc:Fallback>
    </mc:AlternateContent>
    <xdr:clientData/>
  </xdr:oneCellAnchor>
  <xdr:oneCellAnchor>
    <xdr:from>
      <xdr:col>16</xdr:col>
      <xdr:colOff>0</xdr:colOff>
      <xdr:row>35</xdr:row>
      <xdr:rowOff>0</xdr:rowOff>
    </xdr:from>
    <xdr:ext cx="609600" cy="462242"/>
    <mc:AlternateContent xmlns:mc="http://schemas.openxmlformats.org/markup-compatibility/2006">
      <mc:Choice xmlns:a14="http://schemas.microsoft.com/office/drawing/2010/main" Requires="a14">
        <xdr:sp macro="" textlink="">
          <xdr:nvSpPr>
            <xdr:cNvPr id="26" name="TextBox 25"/>
            <xdr:cNvSpPr txBox="1"/>
          </xdr:nvSpPr>
          <xdr:spPr>
            <a:xfrm>
              <a:off x="11224564800" y="71628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3</m:t>
                                </m:r>
                              </m:num>
                              <m:den>
                                <m:r>
                                  <a:rPr lang="he-IL" sz="1100" b="0" i="1">
                                    <a:latin typeface="Cambria Math" panose="02040503050406030204" pitchFamily="18" charset="0"/>
                                  </a:rPr>
                                  <m:t>1</m:t>
                                </m:r>
                              </m:den>
                            </m:f>
                          </m:e>
                        </m:d>
                      </m:e>
                    </m:nary>
                  </m:oMath>
                </m:oMathPara>
              </a14:m>
              <a:endParaRPr lang="he-IL" sz="1100"/>
            </a:p>
          </xdr:txBody>
        </xdr:sp>
      </mc:Choice>
      <mc:Fallback>
        <xdr:sp macro="" textlink="">
          <xdr:nvSpPr>
            <xdr:cNvPr id="26" name="TextBox 25"/>
            <xdr:cNvSpPr txBox="1"/>
          </xdr:nvSpPr>
          <xdr:spPr>
            <a:xfrm>
              <a:off x="11224564800" y="71628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3</a:t>
              </a:r>
              <a:r>
                <a:rPr lang="en-US" sz="1100" b="0" i="0">
                  <a:latin typeface="Cambria Math" panose="02040503050406030204" pitchFamily="18" charset="0"/>
                </a:rPr>
                <a:t>¦</a:t>
              </a:r>
              <a:r>
                <a:rPr lang="he-IL" sz="1100" b="0" i="0">
                  <a:latin typeface="Cambria Math" panose="02040503050406030204" pitchFamily="18" charset="0"/>
                </a:rPr>
                <a:t>1</a:t>
              </a:r>
              <a:r>
                <a:rPr lang="en-US" sz="1100" b="0" i="0">
                  <a:latin typeface="Cambria Math" panose="02040503050406030204" pitchFamily="18" charset="0"/>
                </a:rPr>
                <a:t>) </a:t>
              </a:r>
              <a:endParaRPr lang="he-IL" sz="1100"/>
            </a:p>
          </xdr:txBody>
        </xdr:sp>
      </mc:Fallback>
    </mc:AlternateContent>
    <xdr:clientData/>
  </xdr:oneCellAnchor>
  <xdr:oneCellAnchor>
    <xdr:from>
      <xdr:col>16</xdr:col>
      <xdr:colOff>0</xdr:colOff>
      <xdr:row>39</xdr:row>
      <xdr:rowOff>0</xdr:rowOff>
    </xdr:from>
    <xdr:ext cx="609600" cy="462242"/>
    <mc:AlternateContent xmlns:mc="http://schemas.openxmlformats.org/markup-compatibility/2006">
      <mc:Choice xmlns:a14="http://schemas.microsoft.com/office/drawing/2010/main" Requires="a14">
        <xdr:sp macro="" textlink="">
          <xdr:nvSpPr>
            <xdr:cNvPr id="27" name="TextBox 26"/>
            <xdr:cNvSpPr txBox="1"/>
          </xdr:nvSpPr>
          <xdr:spPr>
            <a:xfrm>
              <a:off x="11224564800" y="78867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3</m:t>
                                </m:r>
                              </m:num>
                              <m:den>
                                <m:r>
                                  <a:rPr lang="he-IL" sz="1100" b="0" i="1">
                                    <a:latin typeface="Cambria Math" panose="02040503050406030204" pitchFamily="18" charset="0"/>
                                  </a:rPr>
                                  <m:t>2</m:t>
                                </m:r>
                              </m:den>
                            </m:f>
                          </m:e>
                        </m:d>
                      </m:e>
                    </m:nary>
                  </m:oMath>
                </m:oMathPara>
              </a14:m>
              <a:endParaRPr lang="he-IL" sz="1100"/>
            </a:p>
          </xdr:txBody>
        </xdr:sp>
      </mc:Choice>
      <mc:Fallback>
        <xdr:sp macro="" textlink="">
          <xdr:nvSpPr>
            <xdr:cNvPr id="27" name="TextBox 26"/>
            <xdr:cNvSpPr txBox="1"/>
          </xdr:nvSpPr>
          <xdr:spPr>
            <a:xfrm>
              <a:off x="11224564800" y="78867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3</a:t>
              </a:r>
              <a:r>
                <a:rPr lang="en-US" sz="1100" b="0" i="0">
                  <a:latin typeface="Cambria Math" panose="02040503050406030204" pitchFamily="18" charset="0"/>
                </a:rPr>
                <a:t>¦</a:t>
              </a:r>
              <a:r>
                <a:rPr lang="he-IL" sz="1100" b="0" i="0">
                  <a:latin typeface="Cambria Math" panose="02040503050406030204" pitchFamily="18" charset="0"/>
                </a:rPr>
                <a:t>2</a:t>
              </a:r>
              <a:r>
                <a:rPr lang="en-US" sz="1100" b="0" i="0">
                  <a:latin typeface="Cambria Math" panose="02040503050406030204" pitchFamily="18" charset="0"/>
                </a:rPr>
                <a:t>) </a:t>
              </a:r>
              <a:endParaRPr lang="he-IL" sz="1100"/>
            </a:p>
          </xdr:txBody>
        </xdr:sp>
      </mc:Fallback>
    </mc:AlternateContent>
    <xdr:clientData/>
  </xdr:oneCellAnchor>
  <xdr:oneCellAnchor>
    <xdr:from>
      <xdr:col>16</xdr:col>
      <xdr:colOff>0</xdr:colOff>
      <xdr:row>43</xdr:row>
      <xdr:rowOff>0</xdr:rowOff>
    </xdr:from>
    <xdr:ext cx="609600" cy="462242"/>
    <mc:AlternateContent xmlns:mc="http://schemas.openxmlformats.org/markup-compatibility/2006">
      <mc:Choice xmlns:a14="http://schemas.microsoft.com/office/drawing/2010/main" Requires="a14">
        <xdr:sp macro="" textlink="">
          <xdr:nvSpPr>
            <xdr:cNvPr id="28" name="TextBox 27"/>
            <xdr:cNvSpPr txBox="1"/>
          </xdr:nvSpPr>
          <xdr:spPr>
            <a:xfrm>
              <a:off x="11224564800" y="86106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14:m>
                <m:oMathPara xmlns:m="http://schemas.openxmlformats.org/officeDocument/2006/math">
                  <m:oMathParaPr>
                    <m:jc m:val="centerGroup"/>
                  </m:oMathParaPr>
                  <m:oMath xmlns:m="http://schemas.openxmlformats.org/officeDocument/2006/math">
                    <m:nary>
                      <m:naryPr>
                        <m:chr m:val="∑"/>
                        <m:ctrlPr>
                          <a:rPr lang="en-US" sz="1100" i="1">
                            <a:latin typeface="Cambria Math" panose="02040503050406030204" pitchFamily="18" charset="0"/>
                          </a:rPr>
                        </m:ctrlPr>
                      </m:naryPr>
                      <m:sub>
                        <m:r>
                          <a:rPr lang="en-US" sz="1100" i="1">
                            <a:latin typeface="Cambria Math" panose="02040503050406030204" pitchFamily="18" charset="0"/>
                          </a:rPr>
                          <m:t>𝑘</m:t>
                        </m:r>
                        <m:r>
                          <a:rPr lang="en-US" sz="1100" i="1">
                            <a:latin typeface="Cambria Math" panose="02040503050406030204" pitchFamily="18" charset="0"/>
                          </a:rPr>
                          <m:t>=</m:t>
                        </m:r>
                        <m:r>
                          <a:rPr lang="en-US" sz="1100" i="1">
                            <a:latin typeface="Cambria Math" panose="02040503050406030204" pitchFamily="18" charset="0"/>
                          </a:rPr>
                          <m:t>0</m:t>
                        </m:r>
                      </m:sub>
                      <m:sup>
                        <m:r>
                          <a:rPr lang="en-US" sz="1100" i="1">
                            <a:latin typeface="Cambria Math" panose="02040503050406030204" pitchFamily="18" charset="0"/>
                          </a:rPr>
                          <m:t>𝑛</m:t>
                        </m:r>
                      </m:sup>
                      <m:e>
                        <m:d>
                          <m:dPr>
                            <m:ctrlPr>
                              <a:rPr lang="en-US" sz="1100" i="1">
                                <a:latin typeface="Cambria Math" panose="02040503050406030204" pitchFamily="18" charset="0"/>
                              </a:rPr>
                            </m:ctrlPr>
                          </m:dPr>
                          <m:e>
                            <m:f>
                              <m:fPr>
                                <m:type m:val="noBar"/>
                                <m:ctrlPr>
                                  <a:rPr lang="en-US" sz="1100" i="1">
                                    <a:latin typeface="Cambria Math" panose="02040503050406030204" pitchFamily="18" charset="0"/>
                                  </a:rPr>
                                </m:ctrlPr>
                              </m:fPr>
                              <m:num>
                                <m:r>
                                  <a:rPr lang="he-IL" sz="1100" b="0" i="1">
                                    <a:latin typeface="Cambria Math" panose="02040503050406030204" pitchFamily="18" charset="0"/>
                                  </a:rPr>
                                  <m:t>3</m:t>
                                </m:r>
                              </m:num>
                              <m:den>
                                <m:r>
                                  <a:rPr lang="he-IL" sz="1100" b="0" i="1">
                                    <a:latin typeface="Cambria Math" panose="02040503050406030204" pitchFamily="18" charset="0"/>
                                  </a:rPr>
                                  <m:t>3</m:t>
                                </m:r>
                              </m:den>
                            </m:f>
                          </m:e>
                        </m:d>
                      </m:e>
                    </m:nary>
                  </m:oMath>
                </m:oMathPara>
              </a14:m>
              <a:endParaRPr lang="he-IL" sz="1100"/>
            </a:p>
          </xdr:txBody>
        </xdr:sp>
      </mc:Choice>
      <mc:Fallback>
        <xdr:sp macro="" textlink="">
          <xdr:nvSpPr>
            <xdr:cNvPr id="28" name="TextBox 27"/>
            <xdr:cNvSpPr txBox="1"/>
          </xdr:nvSpPr>
          <xdr:spPr>
            <a:xfrm>
              <a:off x="11224564800" y="8610600"/>
              <a:ext cx="609600" cy="4622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1" anchor="t">
              <a:spAutoFit/>
            </a:bodyPr>
            <a:lstStyle/>
            <a:p>
              <a:pPr algn="r" rtl="1"/>
              <a:r>
                <a:rPr lang="en-US" sz="1100" i="0">
                  <a:latin typeface="Cambria Math" panose="02040503050406030204" pitchFamily="18" charset="0"/>
                </a:rPr>
                <a:t>∑24_(𝑘=0)^𝑛▒(</a:t>
              </a:r>
              <a:r>
                <a:rPr lang="he-IL" sz="1100" b="0" i="0">
                  <a:latin typeface="Cambria Math" panose="02040503050406030204" pitchFamily="18" charset="0"/>
                </a:rPr>
                <a:t>3</a:t>
              </a:r>
              <a:r>
                <a:rPr lang="en-US" sz="1100" b="0" i="0">
                  <a:latin typeface="Cambria Math" panose="02040503050406030204" pitchFamily="18" charset="0"/>
                </a:rPr>
                <a:t>¦</a:t>
              </a:r>
              <a:r>
                <a:rPr lang="he-IL" sz="1100" b="0" i="0">
                  <a:latin typeface="Cambria Math" panose="02040503050406030204" pitchFamily="18" charset="0"/>
                </a:rPr>
                <a:t>3</a:t>
              </a:r>
              <a:r>
                <a:rPr lang="en-US" sz="1100" b="0" i="0">
                  <a:latin typeface="Cambria Math" panose="02040503050406030204" pitchFamily="18" charset="0"/>
                </a:rPr>
                <a:t>) </a:t>
              </a:r>
              <a:endParaRPr lang="he-IL" sz="1100"/>
            </a:p>
          </xdr:txBody>
        </xdr:sp>
      </mc:Fallback>
    </mc:AlternateContent>
    <xdr:clientData/>
  </xdr:one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P99"/>
  <sheetViews>
    <sheetView rightToLeft="1" tabSelected="1" workbookViewId="0">
      <selection activeCell="J27" sqref="J27"/>
    </sheetView>
  </sheetViews>
  <sheetFormatPr defaultRowHeight="14.25" x14ac:dyDescent="0.2"/>
  <cols>
    <col min="2" max="2" width="45.25" customWidth="1"/>
    <col min="3" max="3" width="23.875" customWidth="1"/>
    <col min="4" max="4" width="23.75" customWidth="1"/>
    <col min="7" max="7" width="7.875" customWidth="1"/>
    <col min="10" max="10" width="20.5" customWidth="1"/>
    <col min="11" max="11" width="16.375" customWidth="1"/>
    <col min="12" max="12" width="19.625" customWidth="1"/>
    <col min="13" max="13" width="11.25" customWidth="1"/>
    <col min="14" max="14" width="17" customWidth="1"/>
    <col min="15" max="15" width="22.875" customWidth="1"/>
    <col min="16" max="16" width="20.25" customWidth="1"/>
  </cols>
  <sheetData>
    <row r="3" spans="2:16" ht="75" customHeight="1" x14ac:dyDescent="0.2"/>
    <row r="8" spans="2:16" x14ac:dyDescent="0.2">
      <c r="O8" t="s">
        <v>4</v>
      </c>
      <c r="P8" t="s">
        <v>3</v>
      </c>
    </row>
    <row r="9" spans="2:16" x14ac:dyDescent="0.2">
      <c r="C9" t="s">
        <v>4</v>
      </c>
      <c r="D9" t="s">
        <v>3</v>
      </c>
      <c r="O9" s="1" t="s">
        <v>61</v>
      </c>
      <c r="P9" s="1" t="s">
        <v>60</v>
      </c>
    </row>
    <row r="10" spans="2:16" x14ac:dyDescent="0.2">
      <c r="C10" s="1">
        <v>4</v>
      </c>
      <c r="D10" s="1">
        <v>6</v>
      </c>
      <c r="O10" s="2">
        <f>4/10</f>
        <v>0.4</v>
      </c>
      <c r="P10" s="3">
        <f>6/10</f>
        <v>0.6</v>
      </c>
    </row>
    <row r="11" spans="2:16" ht="15" x14ac:dyDescent="0.2">
      <c r="C11" s="2">
        <f>4/10</f>
        <v>0.4</v>
      </c>
      <c r="D11" s="3">
        <f>6/10</f>
        <v>0.6</v>
      </c>
      <c r="L11" t="s">
        <v>64</v>
      </c>
      <c r="M11" t="s">
        <v>63</v>
      </c>
      <c r="N11" s="42" t="s">
        <v>62</v>
      </c>
    </row>
    <row r="12" spans="2:16" x14ac:dyDescent="0.2">
      <c r="E12" s="28">
        <v>10</v>
      </c>
      <c r="F12" s="27" t="s">
        <v>1</v>
      </c>
    </row>
    <row r="13" spans="2:16" ht="15" x14ac:dyDescent="0.25">
      <c r="E13" s="28">
        <v>0.6</v>
      </c>
      <c r="F13" s="27" t="s">
        <v>2</v>
      </c>
      <c r="L13" s="1">
        <f>N13*M13</f>
        <v>1.24</v>
      </c>
      <c r="M13" s="1">
        <f>COMBIN(1,0)</f>
        <v>1</v>
      </c>
      <c r="N13" s="1">
        <f>0.6+(0.6*0.4)+0.4</f>
        <v>1.24</v>
      </c>
      <c r="O13" t="s">
        <v>66</v>
      </c>
      <c r="P13" s="41" t="s">
        <v>0</v>
      </c>
    </row>
    <row r="14" spans="2:16" x14ac:dyDescent="0.2">
      <c r="D14" s="27" t="s">
        <v>19</v>
      </c>
    </row>
    <row r="15" spans="2:16" x14ac:dyDescent="0.2">
      <c r="B15" s="18" t="s">
        <v>20</v>
      </c>
    </row>
    <row r="16" spans="2:16" x14ac:dyDescent="0.2">
      <c r="B16" s="4" t="s">
        <v>5</v>
      </c>
      <c r="C16" s="5">
        <f>POWER($C$11,0)*POWER($D$11,1)</f>
        <v>0.6</v>
      </c>
      <c r="D16" s="29">
        <f>COMBIN(1,0)</f>
        <v>1</v>
      </c>
      <c r="E16" s="5">
        <f>D16*C16</f>
        <v>0.6</v>
      </c>
      <c r="F16" s="1">
        <f>E16+E17</f>
        <v>1</v>
      </c>
    </row>
    <row r="17" spans="2:16" ht="15" x14ac:dyDescent="0.25">
      <c r="B17" s="4" t="s">
        <v>6</v>
      </c>
      <c r="C17" s="5">
        <f>POWER($C$11,1)*POWER($D$11,0)</f>
        <v>0.4</v>
      </c>
      <c r="D17" s="29">
        <f>COMBIN(1,1)</f>
        <v>1</v>
      </c>
      <c r="E17" s="5">
        <f>D17*C17</f>
        <v>0.4</v>
      </c>
      <c r="K17" s="1"/>
      <c r="L17" s="1">
        <f>N17*M17</f>
        <v>1.24</v>
      </c>
      <c r="M17" s="1">
        <f>COMBIN(1,1)</f>
        <v>1</v>
      </c>
      <c r="N17" s="1">
        <f>0.6+(0.6*0.4)+0.4</f>
        <v>1.24</v>
      </c>
      <c r="O17" t="s">
        <v>66</v>
      </c>
      <c r="P17" s="41" t="s">
        <v>0</v>
      </c>
    </row>
    <row r="18" spans="2:16" x14ac:dyDescent="0.2">
      <c r="B18" s="18" t="s">
        <v>21</v>
      </c>
      <c r="D18" s="30"/>
      <c r="K18" s="1"/>
    </row>
    <row r="19" spans="2:16" x14ac:dyDescent="0.2">
      <c r="B19" s="8" t="s">
        <v>7</v>
      </c>
      <c r="C19" s="9">
        <f>POWER($C$11,0)*POWER($D$11,2)</f>
        <v>0.36</v>
      </c>
      <c r="D19" s="31">
        <f>COMBIN(2,0)</f>
        <v>1</v>
      </c>
      <c r="E19" s="9">
        <f>D19*C19</f>
        <v>0.36</v>
      </c>
      <c r="F19" s="1">
        <f>E19+E20+E21</f>
        <v>1</v>
      </c>
      <c r="K19" s="1"/>
    </row>
    <row r="20" spans="2:16" x14ac:dyDescent="0.2">
      <c r="B20" s="8" t="s">
        <v>8</v>
      </c>
      <c r="C20" s="9">
        <f>POWER($C$11,1)*POWER($D$11,1)</f>
        <v>0.24</v>
      </c>
      <c r="D20" s="31">
        <f>COMBIN(2,1)</f>
        <v>2</v>
      </c>
      <c r="E20" s="9">
        <f>D20*C20</f>
        <v>0.48</v>
      </c>
      <c r="K20" s="1"/>
    </row>
    <row r="21" spans="2:16" ht="15" x14ac:dyDescent="0.25">
      <c r="B21" s="8" t="s">
        <v>9</v>
      </c>
      <c r="C21" s="9">
        <f>POWER($C$11,2)*POWER($D$11,0)</f>
        <v>0.16000000000000003</v>
      </c>
      <c r="D21" s="31">
        <f>COMBIN(2,2)</f>
        <v>1</v>
      </c>
      <c r="E21" s="9">
        <f>D21*C21</f>
        <v>0.16000000000000003</v>
      </c>
      <c r="K21" s="1"/>
      <c r="L21" s="1">
        <f>N21*M21</f>
        <v>1</v>
      </c>
      <c r="M21" s="1">
        <f>COMBIN(2,0)</f>
        <v>1</v>
      </c>
      <c r="N21" s="1">
        <f>(0.6)^2+(2*0.4*0.6)+(0.4)^2</f>
        <v>1</v>
      </c>
      <c r="O21" t="s">
        <v>67</v>
      </c>
      <c r="P21" s="41" t="s">
        <v>0</v>
      </c>
    </row>
    <row r="22" spans="2:16" x14ac:dyDescent="0.2">
      <c r="B22" s="18" t="s">
        <v>22</v>
      </c>
      <c r="D22" s="30"/>
      <c r="K22" s="1"/>
    </row>
    <row r="23" spans="2:16" x14ac:dyDescent="0.2">
      <c r="B23" s="12" t="s">
        <v>10</v>
      </c>
      <c r="C23" s="13">
        <f>POWER($C$11,0)*POWER($D$11,3)</f>
        <v>0.216</v>
      </c>
      <c r="D23" s="32">
        <f>COMBIN(3,0)</f>
        <v>1</v>
      </c>
      <c r="E23" s="13">
        <f>D23*C23</f>
        <v>0.216</v>
      </c>
      <c r="F23" s="1">
        <f>E23+E24+E25+E26</f>
        <v>1</v>
      </c>
      <c r="K23" s="1"/>
    </row>
    <row r="24" spans="2:16" x14ac:dyDescent="0.2">
      <c r="B24" s="12" t="s">
        <v>11</v>
      </c>
      <c r="C24" s="13">
        <f>POWER($C$11,1)*POWER($D$11,2)</f>
        <v>0.14399999999999999</v>
      </c>
      <c r="D24" s="32">
        <f>COMBIN(3,1)</f>
        <v>3</v>
      </c>
      <c r="E24" s="13">
        <f>D24*C24</f>
        <v>0.43199999999999994</v>
      </c>
      <c r="K24" s="1"/>
    </row>
    <row r="25" spans="2:16" ht="15" x14ac:dyDescent="0.25">
      <c r="B25" s="12" t="s">
        <v>12</v>
      </c>
      <c r="C25" s="13">
        <f>POWER($C$11,2)*POWER($D$11,1)</f>
        <v>9.6000000000000016E-2</v>
      </c>
      <c r="D25" s="32">
        <f>COMBIN(3,2)</f>
        <v>3</v>
      </c>
      <c r="E25" s="13">
        <f>D25*C25</f>
        <v>0.28800000000000003</v>
      </c>
      <c r="K25" s="1"/>
      <c r="L25" s="1">
        <f>N25*M25</f>
        <v>2</v>
      </c>
      <c r="M25" s="1">
        <f>COMBIN(2,1)</f>
        <v>2</v>
      </c>
      <c r="N25" s="1">
        <f>(0.6)^2+(2*0.4*0.6)+(0.4)^2</f>
        <v>1</v>
      </c>
      <c r="O25" t="s">
        <v>65</v>
      </c>
      <c r="P25" s="41" t="s">
        <v>0</v>
      </c>
    </row>
    <row r="26" spans="2:16" x14ac:dyDescent="0.2">
      <c r="B26" s="12" t="s">
        <v>13</v>
      </c>
      <c r="C26" s="13">
        <f>POWER($C$11,3)*POWER($D$11,0)</f>
        <v>6.4000000000000015E-2</v>
      </c>
      <c r="D26" s="32">
        <f>COMBIN(3,3)</f>
        <v>1</v>
      </c>
      <c r="E26" s="13">
        <f>D26*C26</f>
        <v>6.4000000000000015E-2</v>
      </c>
      <c r="K26" s="1"/>
    </row>
    <row r="27" spans="2:16" x14ac:dyDescent="0.2">
      <c r="B27" s="18" t="s">
        <v>23</v>
      </c>
      <c r="D27" s="30"/>
    </row>
    <row r="28" spans="2:16" x14ac:dyDescent="0.2">
      <c r="B28" s="10" t="s">
        <v>14</v>
      </c>
      <c r="C28" s="11">
        <f>POWER($C$11,0)*POWER($D$11,4)</f>
        <v>0.12959999999999999</v>
      </c>
      <c r="D28" s="33">
        <f>COMBIN(4,0)</f>
        <v>1</v>
      </c>
      <c r="E28" s="11">
        <f>D28*C28</f>
        <v>0.12959999999999999</v>
      </c>
      <c r="F28" s="1">
        <f>E28+E29+E30+E31+E32</f>
        <v>1.0000000000000002</v>
      </c>
    </row>
    <row r="29" spans="2:16" ht="15" x14ac:dyDescent="0.25">
      <c r="B29" s="10" t="s">
        <v>15</v>
      </c>
      <c r="C29" s="11">
        <f>POWER($C$11,1)*POWER($D$11,3)</f>
        <v>8.6400000000000005E-2</v>
      </c>
      <c r="D29" s="33">
        <f>COMBIN(4,1)</f>
        <v>4</v>
      </c>
      <c r="E29" s="11">
        <f>D29*C29</f>
        <v>0.34560000000000002</v>
      </c>
      <c r="L29" s="1">
        <f>N29*M29</f>
        <v>1</v>
      </c>
      <c r="M29" s="1">
        <f>COMBIN(2,2)</f>
        <v>1</v>
      </c>
      <c r="N29" s="1">
        <f>(0.6)^2+(2*0.4*0.6)+(0.4)^2</f>
        <v>1</v>
      </c>
      <c r="O29" t="s">
        <v>65</v>
      </c>
      <c r="P29" s="41" t="s">
        <v>0</v>
      </c>
    </row>
    <row r="30" spans="2:16" x14ac:dyDescent="0.2">
      <c r="B30" s="10" t="s">
        <v>16</v>
      </c>
      <c r="C30" s="11">
        <f>POWER($C$11,2)*POWER($D$11,2)</f>
        <v>5.7600000000000012E-2</v>
      </c>
      <c r="D30" s="33">
        <f>COMBIN(4,2)</f>
        <v>6</v>
      </c>
      <c r="E30" s="11">
        <f>D30*C30</f>
        <v>0.34560000000000007</v>
      </c>
    </row>
    <row r="31" spans="2:16" x14ac:dyDescent="0.2">
      <c r="B31" s="10" t="s">
        <v>17</v>
      </c>
      <c r="C31" s="11">
        <f>POWER($C$11,3)*POWER($D$11,1)</f>
        <v>3.8400000000000011E-2</v>
      </c>
      <c r="D31" s="33">
        <f>COMBIN(4,3)</f>
        <v>4</v>
      </c>
      <c r="E31" s="11">
        <f>D31*C31</f>
        <v>0.15360000000000004</v>
      </c>
    </row>
    <row r="32" spans="2:16" x14ac:dyDescent="0.2">
      <c r="B32" s="10" t="s">
        <v>18</v>
      </c>
      <c r="C32" s="11">
        <f>POWER($C$11,4)*POWER($D$11,0)</f>
        <v>2.5600000000000012E-2</v>
      </c>
      <c r="D32" s="33">
        <f>COMBIN(4,4)</f>
        <v>1</v>
      </c>
      <c r="E32" s="11">
        <f>D32*C32</f>
        <v>2.5600000000000012E-2</v>
      </c>
    </row>
    <row r="33" spans="2:16" ht="15" x14ac:dyDescent="0.25">
      <c r="B33" s="18" t="s">
        <v>24</v>
      </c>
      <c r="D33" s="30"/>
      <c r="L33" s="1">
        <f>N33*M33</f>
        <v>1</v>
      </c>
      <c r="M33" s="1">
        <f>COMBIN(3,0)</f>
        <v>1</v>
      </c>
      <c r="N33" s="1">
        <f>(0.6)^3+(3*0.4*0.6)+(0.4)^3</f>
        <v>1</v>
      </c>
      <c r="O33" t="s">
        <v>68</v>
      </c>
      <c r="P33" s="41" t="s">
        <v>0</v>
      </c>
    </row>
    <row r="34" spans="2:16" x14ac:dyDescent="0.2">
      <c r="B34" s="16" t="s">
        <v>34</v>
      </c>
      <c r="C34" s="17">
        <f>POWER($C$11,0)*POWER($D$11,5)</f>
        <v>7.7759999999999996E-2</v>
      </c>
      <c r="D34" s="34">
        <f>COMBIN(5,0)</f>
        <v>1</v>
      </c>
      <c r="E34" s="17">
        <f>D34*C34</f>
        <v>7.7759999999999996E-2</v>
      </c>
      <c r="F34" s="1">
        <f>E34+E35+E36+E37+E38</f>
        <v>0.9897600000000002</v>
      </c>
    </row>
    <row r="35" spans="2:16" x14ac:dyDescent="0.2">
      <c r="B35" s="16" t="s">
        <v>30</v>
      </c>
      <c r="C35" s="17">
        <f>POWER($C$11,1)*POWER($D$11,4)</f>
        <v>5.1839999999999997E-2</v>
      </c>
      <c r="D35" s="34">
        <f>COMBIN(5,1)</f>
        <v>5</v>
      </c>
      <c r="E35" s="17">
        <f>D35*C35</f>
        <v>0.25919999999999999</v>
      </c>
    </row>
    <row r="36" spans="2:16" x14ac:dyDescent="0.2">
      <c r="B36" s="16" t="s">
        <v>31</v>
      </c>
      <c r="C36" s="17">
        <f>POWER($C$11,2)*POWER($D$11,3)</f>
        <v>3.4560000000000007E-2</v>
      </c>
      <c r="D36" s="34">
        <f>COMBIN(5,2)</f>
        <v>10</v>
      </c>
      <c r="E36" s="17">
        <f>D36*C36</f>
        <v>0.34560000000000007</v>
      </c>
    </row>
    <row r="37" spans="2:16" ht="15" x14ac:dyDescent="0.25">
      <c r="B37" s="16" t="s">
        <v>32</v>
      </c>
      <c r="C37" s="17">
        <f>POWER($C$11,3)*POWER($D$11,2)</f>
        <v>2.3040000000000005E-2</v>
      </c>
      <c r="D37" s="34">
        <f>COMBIN(5,3)</f>
        <v>10</v>
      </c>
      <c r="E37" s="17">
        <f>D37*C37</f>
        <v>0.23040000000000005</v>
      </c>
      <c r="L37" s="1">
        <f>N37*M37</f>
        <v>3</v>
      </c>
      <c r="M37" s="1">
        <f>COMBIN(3,1)</f>
        <v>3</v>
      </c>
      <c r="N37" s="1">
        <f>(0.6)^3+(3*0.4*0.6)+(0.4)^3</f>
        <v>1</v>
      </c>
      <c r="O37" t="s">
        <v>68</v>
      </c>
      <c r="P37" s="41" t="s">
        <v>0</v>
      </c>
    </row>
    <row r="38" spans="2:16" x14ac:dyDescent="0.2">
      <c r="B38" s="16" t="s">
        <v>33</v>
      </c>
      <c r="C38" s="17">
        <f>POWER($C$11,4)*POWER($D$11,1)</f>
        <v>1.5360000000000006E-2</v>
      </c>
      <c r="D38" s="34">
        <f>COMBIN(5,4)</f>
        <v>5</v>
      </c>
      <c r="E38" s="17">
        <f>D38*C38</f>
        <v>7.6800000000000035E-2</v>
      </c>
    </row>
    <row r="39" spans="2:16" x14ac:dyDescent="0.2">
      <c r="B39" s="16" t="s">
        <v>33</v>
      </c>
      <c r="C39" s="17">
        <f>POWER($C$11,4)*POWER($D$11,1)</f>
        <v>1.5360000000000006E-2</v>
      </c>
      <c r="D39" s="35">
        <f>COMBIN(5,4)</f>
        <v>5</v>
      </c>
      <c r="E39" s="7"/>
    </row>
    <row r="40" spans="2:16" x14ac:dyDescent="0.2">
      <c r="B40" s="18" t="s">
        <v>25</v>
      </c>
      <c r="D40" s="30"/>
    </row>
    <row r="41" spans="2:16" ht="15" x14ac:dyDescent="0.25">
      <c r="B41" s="14" t="s">
        <v>35</v>
      </c>
      <c r="C41" s="15">
        <f>POWER($C$11,0)*POWER($D$11,6)</f>
        <v>4.6655999999999996E-2</v>
      </c>
      <c r="D41" s="36">
        <f>COMBIN(6,0)</f>
        <v>1</v>
      </c>
      <c r="E41" s="15">
        <f>D41*C41</f>
        <v>4.6655999999999996E-2</v>
      </c>
      <c r="F41" s="1">
        <f>E41+E42+E43+E44+E45</f>
        <v>0.95904000000000023</v>
      </c>
      <c r="L41" s="1">
        <f>N41*M41</f>
        <v>3</v>
      </c>
      <c r="M41" s="1">
        <f>COMBIN(3,2)</f>
        <v>3</v>
      </c>
      <c r="N41" s="1">
        <f>(0.6)^3+(3*0.4*0.6)+(0.4)^3</f>
        <v>1</v>
      </c>
      <c r="O41" t="s">
        <v>68</v>
      </c>
      <c r="P41" s="41" t="s">
        <v>0</v>
      </c>
    </row>
    <row r="42" spans="2:16" x14ac:dyDescent="0.2">
      <c r="B42" s="14" t="s">
        <v>36</v>
      </c>
      <c r="C42" s="15">
        <f>POWER($C$11,1)*POWER($D$11,5)</f>
        <v>3.1104E-2</v>
      </c>
      <c r="D42" s="36">
        <f>COMBIN(6,1)</f>
        <v>6</v>
      </c>
      <c r="E42" s="15">
        <f>D42*C42</f>
        <v>0.18662400000000001</v>
      </c>
    </row>
    <row r="43" spans="2:16" x14ac:dyDescent="0.2">
      <c r="B43" s="14" t="s">
        <v>37</v>
      </c>
      <c r="C43" s="15">
        <f>POWER($C$11,2)*POWER($D$11,4)</f>
        <v>2.0736000000000004E-2</v>
      </c>
      <c r="D43" s="36">
        <f>COMBIN(6,2)</f>
        <v>15</v>
      </c>
      <c r="E43" s="15">
        <f>D43*C43</f>
        <v>0.31104000000000009</v>
      </c>
    </row>
    <row r="44" spans="2:16" x14ac:dyDescent="0.2">
      <c r="B44" s="14" t="s">
        <v>38</v>
      </c>
      <c r="C44" s="15">
        <f>POWER($C$11,3)*POWER($D$11,3)</f>
        <v>1.3824000000000003E-2</v>
      </c>
      <c r="D44" s="36">
        <f>COMBIN(6,3)</f>
        <v>20</v>
      </c>
      <c r="E44" s="15">
        <f>D44*C44</f>
        <v>0.27648000000000006</v>
      </c>
    </row>
    <row r="45" spans="2:16" ht="15" x14ac:dyDescent="0.25">
      <c r="B45" s="14" t="s">
        <v>39</v>
      </c>
      <c r="C45" s="15">
        <f>POWER($C$11,4)*POWER($D$11,2)</f>
        <v>9.2160000000000037E-3</v>
      </c>
      <c r="D45" s="36">
        <f>COMBIN(6,4)</f>
        <v>15</v>
      </c>
      <c r="E45" s="15">
        <f>D45*C45</f>
        <v>0.13824000000000006</v>
      </c>
      <c r="L45" s="1">
        <f>N45*M45</f>
        <v>1</v>
      </c>
      <c r="M45" s="1">
        <f>COMBIN(3,3)</f>
        <v>1</v>
      </c>
      <c r="N45" s="1">
        <f>(0.6)^3+(3*0.4*0.6)+(0.4)^3</f>
        <v>1</v>
      </c>
      <c r="O45" t="s">
        <v>68</v>
      </c>
      <c r="P45" s="41" t="s">
        <v>0</v>
      </c>
    </row>
    <row r="46" spans="2:16" x14ac:dyDescent="0.2">
      <c r="B46" s="6" t="s">
        <v>39</v>
      </c>
      <c r="C46" s="7">
        <f>POWER($C$11,4)*POWER($D$11,2)</f>
        <v>9.2160000000000037E-3</v>
      </c>
      <c r="D46" s="35">
        <f>COMBIN(6,4)</f>
        <v>15</v>
      </c>
      <c r="E46" s="7"/>
    </row>
    <row r="47" spans="2:16" x14ac:dyDescent="0.2">
      <c r="B47" s="6" t="s">
        <v>39</v>
      </c>
      <c r="C47" s="7">
        <f>POWER($C$11,4)*POWER($D$11,2)</f>
        <v>9.2160000000000037E-3</v>
      </c>
      <c r="D47" s="35">
        <f>COMBIN(6,4)</f>
        <v>15</v>
      </c>
      <c r="E47" s="7"/>
    </row>
    <row r="48" spans="2:16" x14ac:dyDescent="0.2">
      <c r="B48" s="18" t="s">
        <v>26</v>
      </c>
      <c r="D48" s="30"/>
    </row>
    <row r="49" spans="2:6" x14ac:dyDescent="0.2">
      <c r="B49" s="19" t="s">
        <v>40</v>
      </c>
      <c r="C49" s="20">
        <f>POWER($C$11,0)*POWER($D$11,7)</f>
        <v>2.7993599999999997E-2</v>
      </c>
      <c r="D49" s="37">
        <f>COMBIN(7,0)</f>
        <v>1</v>
      </c>
      <c r="E49" s="20">
        <f>D49*C49</f>
        <v>2.7993599999999997E-2</v>
      </c>
      <c r="F49" s="1">
        <f>E49+E50+E51+E52+E53</f>
        <v>0.90374400000000032</v>
      </c>
    </row>
    <row r="50" spans="2:6" x14ac:dyDescent="0.2">
      <c r="B50" s="19" t="s">
        <v>41</v>
      </c>
      <c r="C50" s="20">
        <f>POWER($C$11,1)*POWER($D$11,6)</f>
        <v>1.8662399999999999E-2</v>
      </c>
      <c r="D50" s="37">
        <f>COMBIN(7,1)</f>
        <v>7</v>
      </c>
      <c r="E50" s="20">
        <f>D50*C50</f>
        <v>0.1306368</v>
      </c>
    </row>
    <row r="51" spans="2:6" x14ac:dyDescent="0.2">
      <c r="B51" s="19" t="s">
        <v>42</v>
      </c>
      <c r="C51" s="20">
        <f>POWER($C$11,2)*POWER($D$11,5)</f>
        <v>1.2441600000000002E-2</v>
      </c>
      <c r="D51" s="37">
        <f>COMBIN(7,2)</f>
        <v>21</v>
      </c>
      <c r="E51" s="20">
        <f>D51*C51</f>
        <v>0.26127360000000005</v>
      </c>
    </row>
    <row r="52" spans="2:6" x14ac:dyDescent="0.2">
      <c r="B52" s="19" t="s">
        <v>43</v>
      </c>
      <c r="C52" s="20">
        <f>POWER($C$11,3)*POWER($D$11,4)</f>
        <v>8.2944000000000021E-3</v>
      </c>
      <c r="D52" s="37">
        <f>COMBIN(7,3)</f>
        <v>35</v>
      </c>
      <c r="E52" s="20">
        <f>D52*C52</f>
        <v>0.29030400000000006</v>
      </c>
    </row>
    <row r="53" spans="2:6" x14ac:dyDescent="0.2">
      <c r="B53" s="19" t="s">
        <v>44</v>
      </c>
      <c r="C53" s="20">
        <f>POWER($C$11,4)*POWER($D$11,3)</f>
        <v>5.5296000000000026E-3</v>
      </c>
      <c r="D53" s="37">
        <f>COMBIN(7,4)</f>
        <v>35</v>
      </c>
      <c r="E53" s="20">
        <f>D53*C53</f>
        <v>0.1935360000000001</v>
      </c>
    </row>
    <row r="54" spans="2:6" x14ac:dyDescent="0.2">
      <c r="B54" s="6" t="s">
        <v>44</v>
      </c>
      <c r="C54" s="7">
        <f>POWER($C$11,4)*POWER($D$11,3)</f>
        <v>5.5296000000000026E-3</v>
      </c>
      <c r="D54" s="35">
        <f>COMBIN(7,4)</f>
        <v>35</v>
      </c>
      <c r="E54" s="7"/>
    </row>
    <row r="55" spans="2:6" x14ac:dyDescent="0.2">
      <c r="B55" s="6" t="s">
        <v>44</v>
      </c>
      <c r="C55" s="7">
        <f>POWER($C$11,4)*POWER($D$11,3)</f>
        <v>5.5296000000000026E-3</v>
      </c>
      <c r="D55" s="35">
        <f>COMBIN(7,4)</f>
        <v>35</v>
      </c>
      <c r="E55" s="7"/>
    </row>
    <row r="56" spans="2:6" x14ac:dyDescent="0.2">
      <c r="B56" s="6" t="s">
        <v>44</v>
      </c>
      <c r="C56" s="7">
        <f>POWER($C$11,4)*POWER($D$11,3)</f>
        <v>5.5296000000000026E-3</v>
      </c>
      <c r="D56" s="35">
        <f>COMBIN(7,4)</f>
        <v>35</v>
      </c>
      <c r="E56" s="7"/>
    </row>
    <row r="57" spans="2:6" x14ac:dyDescent="0.2">
      <c r="B57" s="18" t="s">
        <v>27</v>
      </c>
      <c r="D57" s="30"/>
    </row>
    <row r="58" spans="2:6" x14ac:dyDescent="0.2">
      <c r="B58" s="21" t="s">
        <v>45</v>
      </c>
      <c r="C58" s="22">
        <f>POWER($C$11,0)*POWER($D$11,8)</f>
        <v>1.6796159999999997E-2</v>
      </c>
      <c r="D58" s="38">
        <f>COMBIN(8,0)</f>
        <v>1</v>
      </c>
      <c r="E58" s="22">
        <f>D58*C58</f>
        <v>1.6796159999999997E-2</v>
      </c>
      <c r="F58" s="1">
        <f>E58+E59+E60+E61+E62</f>
        <v>0.82632960000000011</v>
      </c>
    </row>
    <row r="59" spans="2:6" x14ac:dyDescent="0.2">
      <c r="B59" s="21" t="s">
        <v>46</v>
      </c>
      <c r="C59" s="22">
        <f>POWER($C$11,1)*POWER($D$11,7)</f>
        <v>1.1197439999999999E-2</v>
      </c>
      <c r="D59" s="38">
        <f>COMBIN(8,1)</f>
        <v>8</v>
      </c>
      <c r="E59" s="22">
        <f>D59*C59</f>
        <v>8.9579519999999996E-2</v>
      </c>
    </row>
    <row r="60" spans="2:6" x14ac:dyDescent="0.2">
      <c r="B60" s="21" t="s">
        <v>47</v>
      </c>
      <c r="C60" s="22">
        <f>POWER($C$11,2)*POWER($D$11,6)</f>
        <v>7.4649600000000005E-3</v>
      </c>
      <c r="D60" s="38">
        <f>COMBIN(8,2)</f>
        <v>28</v>
      </c>
      <c r="E60" s="22">
        <f>D60*C60</f>
        <v>0.20901888000000002</v>
      </c>
    </row>
    <row r="61" spans="2:6" x14ac:dyDescent="0.2">
      <c r="B61" s="21" t="s">
        <v>48</v>
      </c>
      <c r="C61" s="22">
        <f>POWER($C$11,3)*POWER($D$11,5)</f>
        <v>4.9766400000000009E-3</v>
      </c>
      <c r="D61" s="38">
        <f>COMBIN(8,3)</f>
        <v>56</v>
      </c>
      <c r="E61" s="22">
        <f>D61*C61</f>
        <v>0.27869184000000002</v>
      </c>
    </row>
    <row r="62" spans="2:6" x14ac:dyDescent="0.2">
      <c r="B62" s="21" t="s">
        <v>49</v>
      </c>
      <c r="C62" s="22">
        <f>POWER($C$11,4)*POWER($D$11,4)</f>
        <v>3.3177600000000012E-3</v>
      </c>
      <c r="D62" s="38">
        <f>COMBIN(8,4)</f>
        <v>70</v>
      </c>
      <c r="E62" s="22">
        <f>D62*C62</f>
        <v>0.23224320000000009</v>
      </c>
    </row>
    <row r="63" spans="2:6" x14ac:dyDescent="0.2">
      <c r="B63" s="6" t="s">
        <v>49</v>
      </c>
      <c r="C63" s="7">
        <f t="shared" ref="C63:C66" si="0">POWER($C$11,4)*POWER($D$11,4)</f>
        <v>3.3177600000000012E-3</v>
      </c>
      <c r="D63" s="35">
        <f t="shared" ref="D63:D66" si="1">COMBIN(8,4)</f>
        <v>70</v>
      </c>
      <c r="E63" s="7"/>
    </row>
    <row r="64" spans="2:6" x14ac:dyDescent="0.2">
      <c r="B64" s="6" t="s">
        <v>49</v>
      </c>
      <c r="C64" s="7">
        <f t="shared" si="0"/>
        <v>3.3177600000000012E-3</v>
      </c>
      <c r="D64" s="35">
        <f t="shared" si="1"/>
        <v>70</v>
      </c>
      <c r="E64" s="7"/>
    </row>
    <row r="65" spans="2:6" x14ac:dyDescent="0.2">
      <c r="B65" s="6" t="s">
        <v>49</v>
      </c>
      <c r="C65" s="7">
        <f t="shared" si="0"/>
        <v>3.3177600000000012E-3</v>
      </c>
      <c r="D65" s="35">
        <f t="shared" si="1"/>
        <v>70</v>
      </c>
      <c r="E65" s="7"/>
    </row>
    <row r="66" spans="2:6" x14ac:dyDescent="0.2">
      <c r="B66" s="6" t="s">
        <v>49</v>
      </c>
      <c r="C66" s="7">
        <f t="shared" si="0"/>
        <v>3.3177600000000012E-3</v>
      </c>
      <c r="D66" s="35">
        <f t="shared" si="1"/>
        <v>70</v>
      </c>
      <c r="E66" s="7"/>
    </row>
    <row r="67" spans="2:6" x14ac:dyDescent="0.2">
      <c r="B67" s="18" t="s">
        <v>28</v>
      </c>
      <c r="D67" s="30"/>
    </row>
    <row r="68" spans="2:6" x14ac:dyDescent="0.2">
      <c r="B68" s="23" t="s">
        <v>50</v>
      </c>
      <c r="C68" s="24">
        <f>POWER($C$11,0)*POWER($D$11,9)</f>
        <v>1.0077695999999999E-2</v>
      </c>
      <c r="D68" s="39">
        <f>COMBIN(9,0)</f>
        <v>1</v>
      </c>
      <c r="E68" s="24">
        <f>D68*C68</f>
        <v>1.0077695999999999E-2</v>
      </c>
      <c r="F68" s="1">
        <f>E68+E69+E70+E71+E72</f>
        <v>0.73343232000000014</v>
      </c>
    </row>
    <row r="69" spans="2:6" x14ac:dyDescent="0.2">
      <c r="B69" s="23" t="s">
        <v>51</v>
      </c>
      <c r="C69" s="24">
        <f>POWER($C$11,1)*POWER($D$11,8)</f>
        <v>6.7184639999999995E-3</v>
      </c>
      <c r="D69" s="39">
        <f>COMBIN(9,1)</f>
        <v>9</v>
      </c>
      <c r="E69" s="24">
        <f>D69*C69</f>
        <v>6.0466175999999996E-2</v>
      </c>
    </row>
    <row r="70" spans="2:6" x14ac:dyDescent="0.2">
      <c r="B70" s="23" t="s">
        <v>52</v>
      </c>
      <c r="C70" s="24">
        <f>POWER($C$11,2)*POWER($D$11,7)</f>
        <v>4.478976E-3</v>
      </c>
      <c r="D70" s="39">
        <f>COMBIN(9,2)</f>
        <v>36</v>
      </c>
      <c r="E70" s="24">
        <f>D70*C70</f>
        <v>0.16124313600000001</v>
      </c>
    </row>
    <row r="71" spans="2:6" x14ac:dyDescent="0.2">
      <c r="B71" s="23" t="s">
        <v>53</v>
      </c>
      <c r="C71" s="24">
        <f>POWER($C$11,3)*POWER($D$11,6)</f>
        <v>2.9859840000000006E-3</v>
      </c>
      <c r="D71" s="39">
        <f>COMBIN(9,3)</f>
        <v>83.999999999999986</v>
      </c>
      <c r="E71" s="24">
        <f>D71*C71</f>
        <v>0.25082265599999998</v>
      </c>
    </row>
    <row r="72" spans="2:6" x14ac:dyDescent="0.2">
      <c r="B72" s="23" t="s">
        <v>54</v>
      </c>
      <c r="C72" s="24">
        <f>POWER($C$11,4)*POWER($D$11,5)</f>
        <v>1.9906560000000008E-3</v>
      </c>
      <c r="D72" s="39">
        <f>COMBIN(9,4)</f>
        <v>126</v>
      </c>
      <c r="E72" s="24">
        <f>D72*C72</f>
        <v>0.25082265600000009</v>
      </c>
    </row>
    <row r="73" spans="2:6" x14ac:dyDescent="0.2">
      <c r="B73" s="6" t="s">
        <v>54</v>
      </c>
      <c r="C73" s="7">
        <f>POWER($C$11,4)*POWER($D$11,5)</f>
        <v>1.9906560000000008E-3</v>
      </c>
      <c r="D73" s="35">
        <f>COMBIN(9,4)</f>
        <v>126</v>
      </c>
      <c r="E73" s="7"/>
    </row>
    <row r="74" spans="2:6" x14ac:dyDescent="0.2">
      <c r="B74" s="6" t="s">
        <v>54</v>
      </c>
      <c r="C74" s="7">
        <f>POWER($C$11,4)*POWER($D$11,5)</f>
        <v>1.9906560000000008E-3</v>
      </c>
      <c r="D74" s="35">
        <f>COMBIN(9,4)</f>
        <v>126</v>
      </c>
      <c r="E74" s="7"/>
    </row>
    <row r="75" spans="2:6" x14ac:dyDescent="0.2">
      <c r="B75" s="6" t="s">
        <v>54</v>
      </c>
      <c r="C75" s="7">
        <f>POWER($C$11,4)*POWER($D$11,5)</f>
        <v>1.9906560000000008E-3</v>
      </c>
      <c r="D75" s="35">
        <f>COMBIN(9,4)</f>
        <v>126</v>
      </c>
      <c r="E75" s="7"/>
    </row>
    <row r="76" spans="2:6" x14ac:dyDescent="0.2">
      <c r="B76" s="6" t="s">
        <v>54</v>
      </c>
      <c r="C76" s="7">
        <f>POWER($C$11,4)*POWER($D$11,5)</f>
        <v>1.9906560000000008E-3</v>
      </c>
      <c r="D76" s="35">
        <f>COMBIN(9,4)</f>
        <v>126</v>
      </c>
      <c r="E76" s="7"/>
    </row>
    <row r="77" spans="2:6" x14ac:dyDescent="0.2">
      <c r="B77" s="6" t="s">
        <v>54</v>
      </c>
      <c r="C77" s="7">
        <f>POWER($C$11,4)*POWER($D$11,5)</f>
        <v>1.9906560000000008E-3</v>
      </c>
      <c r="D77" s="35">
        <f>COMBIN(9,4)</f>
        <v>126</v>
      </c>
      <c r="E77" s="7"/>
    </row>
    <row r="78" spans="2:6" x14ac:dyDescent="0.2">
      <c r="B78" s="6" t="s">
        <v>54</v>
      </c>
      <c r="C78" s="7">
        <f>POWER($C$11,4)*POWER($D$11,5)</f>
        <v>1.9906560000000008E-3</v>
      </c>
      <c r="D78" s="35">
        <f>COMBIN(9,4)</f>
        <v>126</v>
      </c>
      <c r="E78" s="7"/>
    </row>
    <row r="79" spans="2:6" x14ac:dyDescent="0.2">
      <c r="B79" s="18" t="s">
        <v>29</v>
      </c>
      <c r="D79" s="30"/>
    </row>
    <row r="80" spans="2:6" x14ac:dyDescent="0.2">
      <c r="B80" s="25" t="s">
        <v>55</v>
      </c>
      <c r="C80" s="26">
        <f>POWER($C$11,0)*POWER($D$11,10)</f>
        <v>6.0466175999999991E-3</v>
      </c>
      <c r="D80" s="40">
        <f>COMBIN(10,0)</f>
        <v>1</v>
      </c>
      <c r="E80" s="26">
        <f>D80*C80</f>
        <v>6.0466175999999991E-3</v>
      </c>
      <c r="F80" s="1">
        <f>E80+E81+E82+E83+E84</f>
        <v>0.63310325759999997</v>
      </c>
    </row>
    <row r="81" spans="2:5" x14ac:dyDescent="0.2">
      <c r="B81" s="25" t="s">
        <v>56</v>
      </c>
      <c r="C81" s="26">
        <f>POWER($C$11,1)*POWER($D$11,9)</f>
        <v>4.0310783999999997E-3</v>
      </c>
      <c r="D81" s="40">
        <f>COMBIN(10,1)</f>
        <v>10</v>
      </c>
      <c r="E81" s="26">
        <f>D81*C81</f>
        <v>4.0310783999999995E-2</v>
      </c>
    </row>
    <row r="82" spans="2:5" x14ac:dyDescent="0.2">
      <c r="B82" s="25" t="s">
        <v>57</v>
      </c>
      <c r="C82" s="26">
        <f>POWER($C$11,2)*POWER($D$11,8)</f>
        <v>2.6873856000000002E-3</v>
      </c>
      <c r="D82" s="40">
        <f>COMBIN(10,2)</f>
        <v>45</v>
      </c>
      <c r="E82" s="26">
        <f>D82*C82</f>
        <v>0.12093235200000001</v>
      </c>
    </row>
    <row r="83" spans="2:5" x14ac:dyDescent="0.2">
      <c r="B83" s="25" t="s">
        <v>58</v>
      </c>
      <c r="C83" s="26">
        <f>POWER($C$11,3)*POWER($D$11,7)</f>
        <v>1.7915904000000002E-3</v>
      </c>
      <c r="D83" s="40">
        <f>COMBIN(10,3)</f>
        <v>120</v>
      </c>
      <c r="E83" s="26">
        <f>D83*C83</f>
        <v>0.21499084800000001</v>
      </c>
    </row>
    <row r="84" spans="2:5" x14ac:dyDescent="0.2">
      <c r="B84" s="25" t="s">
        <v>59</v>
      </c>
      <c r="C84" s="26">
        <f>POWER($C$11,4)*POWER($D$11,6)</f>
        <v>1.1943936000000004E-3</v>
      </c>
      <c r="D84" s="40">
        <f>COMBIN(10,4)</f>
        <v>209.99999999999997</v>
      </c>
      <c r="E84" s="26">
        <f>D84*C84</f>
        <v>0.25082265600000003</v>
      </c>
    </row>
    <row r="85" spans="2:5" x14ac:dyDescent="0.2">
      <c r="B85" s="6" t="s">
        <v>59</v>
      </c>
      <c r="C85" s="7">
        <f>POWER($C$11,4)*POWER($D$11,6)</f>
        <v>1.1943936000000004E-3</v>
      </c>
      <c r="D85" s="35">
        <f>COMBIN(10,4)</f>
        <v>209.99999999999997</v>
      </c>
      <c r="E85" s="7"/>
    </row>
    <row r="86" spans="2:5" x14ac:dyDescent="0.2">
      <c r="B86" s="6" t="s">
        <v>59</v>
      </c>
      <c r="C86" s="7">
        <f>POWER($C$11,4)*POWER($D$11,6)</f>
        <v>1.1943936000000004E-3</v>
      </c>
      <c r="D86" s="35">
        <f>COMBIN(10,4)</f>
        <v>209.99999999999997</v>
      </c>
      <c r="E86" s="7"/>
    </row>
    <row r="87" spans="2:5" x14ac:dyDescent="0.2">
      <c r="B87" s="6" t="s">
        <v>59</v>
      </c>
      <c r="C87" s="7">
        <f>POWER($C$11,4)*POWER($D$11,6)</f>
        <v>1.1943936000000004E-3</v>
      </c>
      <c r="D87" s="35">
        <f>COMBIN(10,4)</f>
        <v>209.99999999999997</v>
      </c>
      <c r="E87" s="7"/>
    </row>
    <row r="88" spans="2:5" x14ac:dyDescent="0.2">
      <c r="B88" s="6" t="s">
        <v>59</v>
      </c>
      <c r="C88" s="7">
        <f>POWER($C$11,4)*POWER($D$11,6)</f>
        <v>1.1943936000000004E-3</v>
      </c>
      <c r="D88" s="35">
        <f>COMBIN(10,4)</f>
        <v>209.99999999999997</v>
      </c>
      <c r="E88" s="7"/>
    </row>
    <row r="89" spans="2:5" x14ac:dyDescent="0.2">
      <c r="B89" s="6" t="s">
        <v>59</v>
      </c>
      <c r="C89" s="7">
        <f>POWER($C$11,4)*POWER($D$11,6)</f>
        <v>1.1943936000000004E-3</v>
      </c>
      <c r="D89" s="35">
        <f>COMBIN(10,4)</f>
        <v>209.99999999999997</v>
      </c>
      <c r="E89" s="7"/>
    </row>
    <row r="90" spans="2:5" x14ac:dyDescent="0.2">
      <c r="B90" s="6" t="s">
        <v>59</v>
      </c>
      <c r="C90" s="7">
        <f>POWER($C$11,4)*POWER($D$11,6)</f>
        <v>1.1943936000000004E-3</v>
      </c>
      <c r="D90" s="35">
        <f>COMBIN(10,4)</f>
        <v>209.99999999999997</v>
      </c>
      <c r="E90" s="7"/>
    </row>
    <row r="91" spans="2:5" x14ac:dyDescent="0.2">
      <c r="B91" s="6"/>
      <c r="C91" s="7"/>
      <c r="D91" s="6"/>
      <c r="E91" s="7"/>
    </row>
    <row r="92" spans="2:5" x14ac:dyDescent="0.2">
      <c r="B92" s="6"/>
      <c r="C92" s="7"/>
      <c r="D92" s="6"/>
      <c r="E92" s="7"/>
    </row>
    <row r="93" spans="2:5" x14ac:dyDescent="0.2">
      <c r="B93" s="6"/>
      <c r="C93" s="6"/>
      <c r="D93" s="6"/>
      <c r="E93" s="6"/>
    </row>
    <row r="94" spans="2:5" x14ac:dyDescent="0.2">
      <c r="B94" s="6"/>
      <c r="C94" s="6"/>
      <c r="D94" s="6"/>
      <c r="E94" s="6"/>
    </row>
    <row r="95" spans="2:5" x14ac:dyDescent="0.2">
      <c r="B95" s="6"/>
      <c r="C95" s="7"/>
      <c r="D95" s="6"/>
      <c r="E95" s="7"/>
    </row>
    <row r="96" spans="2:5" x14ac:dyDescent="0.2">
      <c r="B96" s="6"/>
      <c r="C96" s="7"/>
      <c r="D96" s="6"/>
      <c r="E96" s="7"/>
    </row>
    <row r="97" spans="2:5" x14ac:dyDescent="0.2">
      <c r="B97" s="6"/>
      <c r="C97" s="6"/>
      <c r="D97" s="6"/>
      <c r="E97" s="6"/>
    </row>
    <row r="98" spans="2:5" x14ac:dyDescent="0.2">
      <c r="B98" s="6"/>
      <c r="C98" s="6"/>
      <c r="D98" s="6"/>
      <c r="E98" s="6"/>
    </row>
    <row r="99" spans="2:5" x14ac:dyDescent="0.2">
      <c r="B99" s="6"/>
      <c r="C99" s="7"/>
      <c r="D99" s="6"/>
      <c r="E99" s="7"/>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משתמש</dc:creator>
  <cp:lastModifiedBy>משתמש</cp:lastModifiedBy>
  <dcterms:created xsi:type="dcterms:W3CDTF">2021-02-21T19:46:48Z</dcterms:created>
  <dcterms:modified xsi:type="dcterms:W3CDTF">2021-02-23T20:42:08Z</dcterms:modified>
</cp:coreProperties>
</file>